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75" windowHeight="8580" tabRatio="887" activeTab="0"/>
  </bookViews>
  <sheets>
    <sheet name="報告書(入力用白紙) 原本" sheetId="1" r:id="rId1"/>
    <sheet name="報告書(入力用白紙) サンプルNEW" sheetId="2" r:id="rId2"/>
  </sheets>
  <definedNames>
    <definedName name="_xlfn.MUNIT" hidden="1">#NAME?</definedName>
    <definedName name="_xlnm.Print_Area" localSheetId="0">'報告書(入力用白紙) 原本'!$A$1:$AM$47</definedName>
  </definedNames>
  <calcPr fullCalcOnLoad="1"/>
</workbook>
</file>

<file path=xl/sharedStrings.xml><?xml version="1.0" encoding="utf-8"?>
<sst xmlns="http://schemas.openxmlformats.org/spreadsheetml/2006/main" count="180" uniqueCount="117">
  <si>
    <t>キャンパス</t>
  </si>
  <si>
    <t>勤　務　時　間</t>
  </si>
  <si>
    <t>～</t>
  </si>
  <si>
    <t>所　定
時間数</t>
  </si>
  <si>
    <t>休　憩
時間数</t>
  </si>
  <si>
    <t>実働時間数</t>
  </si>
  <si>
    <t>年休分</t>
  </si>
  <si>
    <t>超勤1</t>
  </si>
  <si>
    <t>超勤2</t>
  </si>
  <si>
    <t>年休数</t>
  </si>
  <si>
    <t>こどもの日</t>
  </si>
  <si>
    <t>海の日</t>
  </si>
  <si>
    <t>敬老の日</t>
  </si>
  <si>
    <t>文化の日</t>
  </si>
  <si>
    <t>勤労感謝の日</t>
  </si>
  <si>
    <t>成人の日</t>
  </si>
  <si>
    <t>春分の日</t>
  </si>
  <si>
    <t>日付</t>
  </si>
  <si>
    <t>祝日名</t>
  </si>
  <si>
    <t>超　勤
時間数1
7h超</t>
  </si>
  <si>
    <t>休日勤務</t>
  </si>
  <si>
    <t>カ　ナ</t>
  </si>
  <si>
    <t>氏　名</t>
  </si>
  <si>
    <t>特別休暇数</t>
  </si>
  <si>
    <t>日</t>
  </si>
  <si>
    <t>創立記念日</t>
  </si>
  <si>
    <t>対象勤務期間</t>
  </si>
  <si>
    <t>休日分</t>
  </si>
  <si>
    <t>深夜分</t>
  </si>
  <si>
    <t>月</t>
  </si>
  <si>
    <t>火</t>
  </si>
  <si>
    <t>水</t>
  </si>
  <si>
    <t>木</t>
  </si>
  <si>
    <t>金</t>
  </si>
  <si>
    <t>土</t>
  </si>
  <si>
    <t>㊞</t>
  </si>
  <si>
    <t>昭和の日</t>
  </si>
  <si>
    <t>秋分の日</t>
  </si>
  <si>
    <t>天皇誕生日</t>
  </si>
  <si>
    <t>みどりの日</t>
  </si>
  <si>
    <t>憲法記念日</t>
  </si>
  <si>
    <t>建国記念の日</t>
  </si>
  <si>
    <t>元日</t>
  </si>
  <si>
    <t>山の日</t>
  </si>
  <si>
    <t>看護/介護</t>
  </si>
  <si>
    <t>スポーツの日</t>
  </si>
  <si>
    <t>クリスマス</t>
  </si>
  <si>
    <t>水色網掛部分は自動表示されます。</t>
  </si>
  <si>
    <t>○2023年度の祝日等</t>
  </si>
  <si>
    <t>振替休日</t>
  </si>
  <si>
    <t>合 計 時 間 数</t>
  </si>
  <si>
    <r>
      <t xml:space="preserve"> 日付
 </t>
    </r>
    <r>
      <rPr>
        <sz val="6"/>
        <rFont val="Meiryo UI"/>
        <family val="3"/>
      </rPr>
      <t>(曜日）</t>
    </r>
  </si>
  <si>
    <t>年休</t>
  </si>
  <si>
    <t>○</t>
  </si>
  <si>
    <t>超　勤
時間数2
所定時間超
　　　～7h迄</t>
  </si>
  <si>
    <t>勤務内容及び備考</t>
  </si>
  <si>
    <t>相模原事務部使用欄</t>
  </si>
  <si>
    <t>【社会人】パートタイム職員等勤務時間報告書</t>
  </si>
  <si>
    <t>時間</t>
  </si>
  <si>
    <t>　所定の出勤曜日に○(不定の場合は不定に○)</t>
  </si>
  <si>
    <t>不定</t>
  </si>
  <si>
    <t>拠出予算
支払原資</t>
  </si>
  <si>
    <t>研究費名（予算名）</t>
  </si>
  <si>
    <t>　交通費申請　　　</t>
  </si>
  <si>
    <t>時間数（一日につき）</t>
  </si>
  <si>
    <t>㊞</t>
  </si>
  <si>
    <t>所属</t>
  </si>
  <si>
    <t>氏名</t>
  </si>
  <si>
    <t>合計</t>
  </si>
  <si>
    <t>実労働
時間数</t>
  </si>
  <si>
    <t>時給</t>
  </si>
  <si>
    <t>円</t>
  </si>
  <si>
    <t>深夜
22時超</t>
  </si>
  <si>
    <t>勤務
監督者</t>
  </si>
  <si>
    <t>氏名　青山　太郎</t>
  </si>
  <si>
    <t>相模原</t>
  </si>
  <si>
    <t>淵野辺　花子</t>
  </si>
  <si>
    <t>所属　理工学部 機械創造工学科</t>
  </si>
  <si>
    <t>研究費名（予算名）　教員研究費</t>
  </si>
  <si>
    <t>実験データ整理補助</t>
  </si>
  <si>
    <t>研究資料作成補助</t>
  </si>
  <si>
    <t>経費事務処理</t>
  </si>
  <si>
    <t>執行依頼書作成</t>
  </si>
  <si>
    <t>休み(業務都合)</t>
  </si>
  <si>
    <t>休み(自己都合)</t>
  </si>
  <si>
    <t>年休･休み･特休
※取得した
場合のみ入力</t>
  </si>
  <si>
    <r>
      <rPr>
        <b/>
        <sz val="10"/>
        <rFont val="Meiryo UI"/>
        <family val="3"/>
      </rPr>
      <t>勤務日数</t>
    </r>
    <r>
      <rPr>
        <sz val="10"/>
        <rFont val="Meiryo UI"/>
        <family val="3"/>
      </rPr>
      <t xml:space="preserve">
</t>
    </r>
  </si>
  <si>
    <t>休み/業務都合</t>
  </si>
  <si>
    <t>休み/自己都合</t>
  </si>
  <si>
    <t>年休･休み・特休
※取得した
場合のみ入力</t>
  </si>
  <si>
    <t>水色網掛部分は自動表示されます。</t>
  </si>
  <si>
    <t>数式が変更されないよう保護しています。</t>
  </si>
  <si>
    <t>○2024年度の祝日等</t>
  </si>
  <si>
    <t>祝日名</t>
  </si>
  <si>
    <t>日付</t>
  </si>
  <si>
    <t>昭和の日</t>
  </si>
  <si>
    <t>憲法記念日</t>
  </si>
  <si>
    <t>みどりの日</t>
  </si>
  <si>
    <t>こどもの日</t>
  </si>
  <si>
    <t>こどもの日（振替休日）</t>
  </si>
  <si>
    <t>海の日</t>
  </si>
  <si>
    <t>山の日（振替休日）</t>
  </si>
  <si>
    <t>2024年8月12日（月）</t>
  </si>
  <si>
    <t>敬老の日</t>
  </si>
  <si>
    <t>秋分の日</t>
  </si>
  <si>
    <t>秋分の日（振替休日）</t>
  </si>
  <si>
    <t>スポーツの日</t>
  </si>
  <si>
    <t>文化の日</t>
  </si>
  <si>
    <t>文化の日（振替休日）</t>
  </si>
  <si>
    <t>勤労感謝の日</t>
  </si>
  <si>
    <t>クリスマス</t>
  </si>
  <si>
    <t>元日</t>
  </si>
  <si>
    <t>成人の日</t>
  </si>
  <si>
    <t>建国記念の日</t>
  </si>
  <si>
    <t>天皇誕生日</t>
  </si>
  <si>
    <t>天皇誕生日（振替休日）</t>
  </si>
  <si>
    <t>春分の日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</si>
</sst>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#,##0.0_ "/>
    <numFmt numFmtId="179" formatCode="m&quot;月&quot;d&quot;日&quot;;@"/>
    <numFmt numFmtId="180" formatCode="[=0]?;0.0"/>
    <numFmt numFmtId="181" formatCode="d\(aaa\)"/>
    <numFmt numFmtId="182" formatCode="yyyy&quot;年&quot;m&quot;月&quot;d&quot;日&quot;\(aaa\)"/>
    <numFmt numFmtId="183" formatCode="#,##0&quot;日 &quot;"/>
    <numFmt numFmtId="184" formatCode="\(#\)"/>
    <numFmt numFmtId="185" formatCode="\ m&quot; 月&quot;\ d&quot; 日&quot;"/>
    <numFmt numFmtId="186" formatCode="&quot;(&quot;[h]:mm&quot;)&quot;"/>
    <numFmt numFmtId="187" formatCode="[h]:mm"/>
    <numFmt numFmtId="188" formatCode="0.0_);[Red]\(0.0\)"/>
    <numFmt numFmtId="189" formatCode="0.000000000000000000000000000000_);[Red]\(0.000000000000000000000000000000\)"/>
    <numFmt numFmtId="190" formatCode="0.0000000000000000000000"/>
    <numFmt numFmtId="191" formatCode="0.0000000000000000_);[Red]\(0.0000000000000000\)"/>
    <numFmt numFmtId="192" formatCode="0.00000000000000000000000_);[Red]\(0.00000000000000000000000\)"/>
    <numFmt numFmtId="193" formatCode="0.0000000000000000000000000000000_);[Red]\(0.0000000000000000000000000000000\)"/>
    <numFmt numFmtId="194" formatCode="0.000000000000000000000000000000000000000000000000000000000000_);[Red]\(0.000000000000000000000000000000000000000000000000000000000000\)"/>
    <numFmt numFmtId="195" formatCode="0.00_);[Red]\(0.00\)"/>
    <numFmt numFmtId="196" formatCode="0.000_);[Red]\(0.000\)"/>
    <numFmt numFmtId="197" formatCode="0.0000_);[Red]\(0.0000\)"/>
    <numFmt numFmtId="198" formatCode="0.00000_);[Red]\(0.00000\)"/>
    <numFmt numFmtId="199" formatCode="0.000000_);[Red]\(0.000000\)"/>
    <numFmt numFmtId="200" formatCode="0.0000000_);[Red]\(0.0000000\)"/>
    <numFmt numFmtId="201" formatCode="0.00000000_);[Red]\(0.00000000\)"/>
    <numFmt numFmtId="202" formatCode="0.000000000_);[Red]\(0.000000000\)"/>
    <numFmt numFmtId="203" formatCode="0.0000000000_);[Red]\(0.0000000000\)"/>
    <numFmt numFmtId="204" formatCode="0.00000000000_);[Red]\(0.00000000000\)"/>
    <numFmt numFmtId="205" formatCode="0.000000000000_);[Red]\(0.000000000000\)"/>
    <numFmt numFmtId="206" formatCode="0.0000000000000_);[Red]\(0.0000000000000\)"/>
    <numFmt numFmtId="207" formatCode="0.00000000000000_);[Red]\(0.00000000000000\)"/>
    <numFmt numFmtId="208" formatCode="0.000000000000000_);[Red]\(0.000000000000000\)"/>
    <numFmt numFmtId="209" formatCode="0.00000000000000000_);[Red]\(0.00000000000000000\)"/>
    <numFmt numFmtId="210" formatCode="0.000000000000000000_);[Red]\(0.000000000000000000\)"/>
    <numFmt numFmtId="211" formatCode="0.0000000000000000000_);[Red]\(0.0000000000000000000\)"/>
    <numFmt numFmtId="212" formatCode="0.00000000000000000000_);[Red]\(0.00000000000000000000\)"/>
    <numFmt numFmtId="213" formatCode="0.000000000000000000000_);[Red]\(0.000000000000000000000\)"/>
    <numFmt numFmtId="214" formatCode="0.0000000000000000000000_);[Red]\(0.0000000000000000000000\)"/>
    <numFmt numFmtId="215" formatCode="0.000000000000000000000000_);[Red]\(0.000000000000000000000000\)"/>
    <numFmt numFmtId="216" formatCode="&quot;時&quot;&quot;給&quot;#,##0_ "/>
    <numFmt numFmtId="217" formatCode="&quot;時&quot;&quot;給&quot;#,##0_ &quot;円&quot;"/>
    <numFmt numFmtId="218" formatCode="#,##0_ "/>
    <numFmt numFmtId="219" formatCode="#,###\ "/>
    <numFmt numFmtId="220" formatCode="aaa"/>
    <numFmt numFmtId="221" formatCode="d"/>
    <numFmt numFmtId="222" formatCode="yyyy&quot;年&quot;m&quot;月&quot;d&quot;日&quot;;@"/>
  </numFmts>
  <fonts count="8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8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6.5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sz val="10"/>
      <name val="Meiryo UI"/>
      <family val="3"/>
    </font>
    <font>
      <sz val="8.5"/>
      <name val="Meiryo UI"/>
      <family val="3"/>
    </font>
    <font>
      <sz val="5"/>
      <name val="Meiryo UI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indexed="9"/>
      <name val="Meiryo UI"/>
      <family val="3"/>
    </font>
    <font>
      <b/>
      <sz val="18"/>
      <color indexed="9"/>
      <name val="Meiryo UI"/>
      <family val="3"/>
    </font>
    <font>
      <sz val="9"/>
      <color indexed="9"/>
      <name val="Meiryo UI"/>
      <family val="3"/>
    </font>
    <font>
      <sz val="8"/>
      <color indexed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9"/>
      <color indexed="30"/>
      <name val="Meiryo UI"/>
      <family val="3"/>
    </font>
    <font>
      <sz val="11"/>
      <color indexed="18"/>
      <name val="ＭＳ Ｐゴシック"/>
      <family val="3"/>
    </font>
    <font>
      <sz val="11"/>
      <color indexed="1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theme="0"/>
      <name val="Meiryo UI"/>
      <family val="3"/>
    </font>
    <font>
      <b/>
      <sz val="18"/>
      <color theme="0"/>
      <name val="Meiryo UI"/>
      <family val="3"/>
    </font>
    <font>
      <sz val="11"/>
      <color theme="0"/>
      <name val="ＭＳ Ｐゴシック"/>
      <family val="3"/>
    </font>
    <font>
      <sz val="9"/>
      <color theme="0"/>
      <name val="Meiryo UI"/>
      <family val="3"/>
    </font>
    <font>
      <sz val="8"/>
      <color theme="0"/>
      <name val="Meiryo UI"/>
      <family val="3"/>
    </font>
    <font>
      <sz val="9"/>
      <color rgb="FF0070C0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61" fillId="29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29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6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10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Alignment="1" applyProtection="1">
      <alignment horizontal="left" vertical="center"/>
      <protection locked="0"/>
    </xf>
    <xf numFmtId="0" fontId="12" fillId="0" borderId="0" xfId="68" applyFont="1" applyFill="1" applyBorder="1" applyAlignment="1" applyProtection="1">
      <alignment vertical="center"/>
      <protection locked="0"/>
    </xf>
    <xf numFmtId="0" fontId="13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Border="1" applyAlignment="1" applyProtection="1">
      <alignment horizontal="left" vertical="center"/>
      <protection locked="0"/>
    </xf>
    <xf numFmtId="0" fontId="11" fillId="0" borderId="0" xfId="68" applyFont="1" applyFill="1" applyAlignment="1" applyProtection="1">
      <alignment vertical="center"/>
      <protection locked="0"/>
    </xf>
    <xf numFmtId="0" fontId="13" fillId="0" borderId="0" xfId="68" applyFont="1" applyFill="1" applyAlignment="1" applyProtection="1">
      <alignment horizontal="left" vertical="center"/>
      <protection locked="0"/>
    </xf>
    <xf numFmtId="0" fontId="17" fillId="0" borderId="12" xfId="68" applyFont="1" applyFill="1" applyBorder="1" applyAlignment="1" applyProtection="1">
      <alignment horizontal="center" vertical="center" wrapText="1"/>
      <protection locked="0"/>
    </xf>
    <xf numFmtId="0" fontId="14" fillId="0" borderId="0" xfId="68" applyFont="1" applyFill="1" applyAlignment="1" applyProtection="1">
      <alignment horizontal="left" vertical="center"/>
      <protection locked="0"/>
    </xf>
    <xf numFmtId="0" fontId="16" fillId="0" borderId="13" xfId="68" applyFont="1" applyFill="1" applyBorder="1" applyAlignment="1" applyProtection="1">
      <alignment horizontal="center" vertical="center"/>
      <protection locked="0"/>
    </xf>
    <xf numFmtId="0" fontId="16" fillId="0" borderId="14" xfId="68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32" borderId="15" xfId="68" applyFont="1" applyFill="1" applyBorder="1" applyAlignment="1" applyProtection="1">
      <alignment horizontal="centerContinuous" wrapText="1" shrinkToFit="1"/>
      <protection/>
    </xf>
    <xf numFmtId="0" fontId="16" fillId="0" borderId="0" xfId="68" applyFont="1" applyFill="1" applyAlignment="1" applyProtection="1">
      <alignment horizontal="left"/>
      <protection locked="0"/>
    </xf>
    <xf numFmtId="0" fontId="16" fillId="0" borderId="0" xfId="68" applyFont="1" applyFill="1" applyAlignment="1" applyProtection="1">
      <alignment/>
      <protection locked="0"/>
    </xf>
    <xf numFmtId="0" fontId="11" fillId="0" borderId="0" xfId="68" applyFont="1" applyFill="1" applyAlignment="1" applyProtection="1">
      <alignment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 applyProtection="1">
      <alignment vertical="center" shrinkToFit="1"/>
      <protection locked="0"/>
    </xf>
    <xf numFmtId="0" fontId="11" fillId="33" borderId="16" xfId="0" applyFont="1" applyFill="1" applyBorder="1" applyAlignment="1" applyProtection="1">
      <alignment horizontal="left" vertical="center" shrinkToFit="1"/>
      <protection locked="0"/>
    </xf>
    <xf numFmtId="0" fontId="11" fillId="34" borderId="16" xfId="0" applyFont="1" applyFill="1" applyBorder="1" applyAlignment="1" applyProtection="1">
      <alignment vertical="center" shrinkToFit="1"/>
      <protection locked="0"/>
    </xf>
    <xf numFmtId="182" fontId="11" fillId="34" borderId="16" xfId="0" applyNumberFormat="1" applyFont="1" applyFill="1" applyBorder="1" applyAlignment="1" applyProtection="1">
      <alignment horizontal="left" vertical="center" shrinkToFit="1"/>
      <protection locked="0"/>
    </xf>
    <xf numFmtId="56" fontId="11" fillId="34" borderId="16" xfId="0" applyNumberFormat="1" applyFont="1" applyFill="1" applyBorder="1" applyAlignment="1" applyProtection="1">
      <alignment vertical="center" shrinkToFit="1"/>
      <protection locked="0"/>
    </xf>
    <xf numFmtId="0" fontId="11" fillId="0" borderId="0" xfId="68" applyFont="1" applyFill="1" applyAlignment="1" applyProtection="1">
      <alignment horizontal="left"/>
      <protection locked="0"/>
    </xf>
    <xf numFmtId="0" fontId="11" fillId="0" borderId="0" xfId="68" applyFont="1" applyFill="1" applyBorder="1" applyAlignment="1" applyProtection="1">
      <alignment vertical="center"/>
      <protection locked="0"/>
    </xf>
    <xf numFmtId="0" fontId="11" fillId="0" borderId="0" xfId="68" applyFont="1" applyFill="1" applyProtection="1">
      <alignment/>
      <protection locked="0"/>
    </xf>
    <xf numFmtId="0" fontId="11" fillId="35" borderId="0" xfId="68" applyFont="1" applyFill="1" applyAlignment="1" applyProtection="1">
      <alignment vertical="center"/>
      <protection locked="0"/>
    </xf>
    <xf numFmtId="0" fontId="14" fillId="0" borderId="0" xfId="68" applyFont="1" applyFill="1" applyBorder="1" applyAlignment="1" applyProtection="1">
      <alignment vertical="center"/>
      <protection locked="0"/>
    </xf>
    <xf numFmtId="181" fontId="21" fillId="32" borderId="17" xfId="68" applyNumberFormat="1" applyFont="1" applyFill="1" applyBorder="1" applyAlignment="1" applyProtection="1">
      <alignment horizontal="right"/>
      <protection/>
    </xf>
    <xf numFmtId="181" fontId="21" fillId="32" borderId="18" xfId="68" applyNumberFormat="1" applyFont="1" applyFill="1" applyBorder="1" applyAlignment="1" applyProtection="1">
      <alignment horizontal="right"/>
      <protection/>
    </xf>
    <xf numFmtId="181" fontId="21" fillId="32" borderId="19" xfId="68" applyNumberFormat="1" applyFont="1" applyFill="1" applyBorder="1" applyAlignment="1" applyProtection="1">
      <alignment horizontal="right"/>
      <protection/>
    </xf>
    <xf numFmtId="181" fontId="21" fillId="32" borderId="20" xfId="68" applyNumberFormat="1" applyFont="1" applyFill="1" applyBorder="1" applyAlignment="1" applyProtection="1">
      <alignment horizontal="right"/>
      <protection/>
    </xf>
    <xf numFmtId="0" fontId="20" fillId="36" borderId="21" xfId="68" applyFont="1" applyFill="1" applyBorder="1" applyAlignment="1" applyProtection="1">
      <alignment/>
      <protection/>
    </xf>
    <xf numFmtId="0" fontId="20" fillId="36" borderId="22" xfId="68" applyFont="1" applyFill="1" applyBorder="1" applyAlignment="1" applyProtection="1">
      <alignment/>
      <protection/>
    </xf>
    <xf numFmtId="181" fontId="14" fillId="36" borderId="22" xfId="68" applyNumberFormat="1" applyFont="1" applyFill="1" applyBorder="1" applyAlignment="1" applyProtection="1">
      <alignment horizontal="center"/>
      <protection/>
    </xf>
    <xf numFmtId="181" fontId="14" fillId="36" borderId="23" xfId="68" applyNumberFormat="1" applyFont="1" applyFill="1" applyBorder="1" applyAlignment="1" applyProtection="1">
      <alignment horizontal="center"/>
      <protection/>
    </xf>
    <xf numFmtId="189" fontId="11" fillId="0" borderId="0" xfId="68" applyNumberFormat="1" applyFont="1" applyFill="1" applyBorder="1" applyAlignment="1" applyProtection="1">
      <alignment vertical="center"/>
      <protection locked="0"/>
    </xf>
    <xf numFmtId="194" fontId="11" fillId="0" borderId="0" xfId="68" applyNumberFormat="1" applyFont="1" applyFill="1" applyAlignment="1" applyProtection="1">
      <alignment vertical="center"/>
      <protection locked="0"/>
    </xf>
    <xf numFmtId="193" fontId="71" fillId="0" borderId="0" xfId="68" applyNumberFormat="1" applyFont="1" applyFill="1" applyBorder="1" applyAlignment="1" applyProtection="1">
      <alignment vertical="center"/>
      <protection locked="0"/>
    </xf>
    <xf numFmtId="192" fontId="71" fillId="0" borderId="0" xfId="68" applyNumberFormat="1" applyFont="1" applyFill="1" applyBorder="1" applyAlignment="1" applyProtection="1">
      <alignment vertical="center"/>
      <protection locked="0"/>
    </xf>
    <xf numFmtId="0" fontId="11" fillId="0" borderId="24" xfId="68" applyFont="1" applyFill="1" applyBorder="1" applyAlignment="1" applyProtection="1">
      <alignment horizontal="left" vertical="center"/>
      <protection locked="0"/>
    </xf>
    <xf numFmtId="0" fontId="10" fillId="0" borderId="0" xfId="68" applyFont="1" applyFill="1" applyAlignment="1" applyProtection="1">
      <alignment horizontal="left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0" borderId="27" xfId="68" applyFont="1" applyFill="1" applyBorder="1" applyAlignment="1" applyProtection="1">
      <alignment horizontal="center" vertical="center" wrapText="1"/>
      <protection locked="0"/>
    </xf>
    <xf numFmtId="0" fontId="15" fillId="0" borderId="28" xfId="68" applyFont="1" applyFill="1" applyBorder="1" applyAlignment="1" applyProtection="1">
      <alignment vertical="center"/>
      <protection locked="0"/>
    </xf>
    <xf numFmtId="0" fontId="11" fillId="37" borderId="0" xfId="68" applyFont="1" applyFill="1" applyBorder="1" applyAlignment="1" applyProtection="1">
      <alignment vertical="center"/>
      <protection locked="0"/>
    </xf>
    <xf numFmtId="0" fontId="11" fillId="0" borderId="29" xfId="68" applyFont="1" applyFill="1" applyBorder="1" applyAlignment="1" applyProtection="1">
      <alignment horizontal="left" vertical="center"/>
      <protection locked="0"/>
    </xf>
    <xf numFmtId="0" fontId="11" fillId="0" borderId="24" xfId="68" applyFont="1" applyFill="1" applyBorder="1" applyAlignment="1" applyProtection="1">
      <alignment horizontal="left"/>
      <protection locked="0"/>
    </xf>
    <xf numFmtId="0" fontId="11" fillId="0" borderId="30" xfId="68" applyFont="1" applyFill="1" applyBorder="1" applyAlignment="1" applyProtection="1">
      <alignment horizontal="left" vertical="center"/>
      <protection locked="0"/>
    </xf>
    <xf numFmtId="49" fontId="23" fillId="0" borderId="31" xfId="67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33" xfId="68" applyFont="1" applyFill="1" applyBorder="1" applyAlignment="1" applyProtection="1">
      <alignment horizontal="center" vertical="center"/>
      <protection locked="0"/>
    </xf>
    <xf numFmtId="0" fontId="16" fillId="0" borderId="34" xfId="68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24" xfId="68" applyFont="1" applyFill="1" applyBorder="1" applyAlignment="1" applyProtection="1">
      <alignment vertical="center"/>
      <protection locked="0"/>
    </xf>
    <xf numFmtId="0" fontId="16" fillId="0" borderId="37" xfId="68" applyFont="1" applyFill="1" applyBorder="1" applyAlignment="1" applyProtection="1">
      <alignment vertical="center"/>
      <protection locked="0"/>
    </xf>
    <xf numFmtId="0" fontId="16" fillId="0" borderId="28" xfId="68" applyFont="1" applyFill="1" applyBorder="1" applyAlignment="1" applyProtection="1">
      <alignment vertical="center"/>
      <protection locked="0"/>
    </xf>
    <xf numFmtId="0" fontId="22" fillId="0" borderId="13" xfId="68" applyFont="1" applyFill="1" applyBorder="1" applyAlignment="1" applyProtection="1">
      <alignment horizontal="center" vertical="center" textRotation="255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20" fontId="11" fillId="0" borderId="0" xfId="68" applyNumberFormat="1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horizontal="left" vertical="center"/>
      <protection locked="0"/>
    </xf>
    <xf numFmtId="0" fontId="14" fillId="0" borderId="0" xfId="68" applyFont="1" applyFill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68" applyFont="1" applyFill="1" applyBorder="1" applyAlignment="1" applyProtection="1">
      <alignment horizontal="center" shrinkToFit="1"/>
      <protection/>
    </xf>
    <xf numFmtId="0" fontId="11" fillId="0" borderId="0" xfId="68" applyFont="1" applyFill="1" applyBorder="1" applyAlignment="1" applyProtection="1">
      <alignment horizontal="center" shrinkToFit="1"/>
      <protection locked="0"/>
    </xf>
    <xf numFmtId="3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1" fillId="0" borderId="0" xfId="68" applyFont="1" applyFill="1" applyBorder="1" applyAlignment="1" applyProtection="1">
      <alignment horizontal="center" vertical="center"/>
      <protection locked="0"/>
    </xf>
    <xf numFmtId="0" fontId="22" fillId="0" borderId="0" xfId="68" applyFont="1" applyFill="1" applyBorder="1" applyAlignment="1" applyProtection="1">
      <alignment horizontal="left" vertical="center" wrapText="1"/>
      <protection locked="0"/>
    </xf>
    <xf numFmtId="184" fontId="11" fillId="0" borderId="0" xfId="68" applyNumberFormat="1" applyFont="1" applyFill="1" applyBorder="1" applyAlignment="1" applyProtection="1">
      <alignment horizontal="left" vertical="center"/>
      <protection locked="0"/>
    </xf>
    <xf numFmtId="218" fontId="14" fillId="27" borderId="39" xfId="68" applyNumberFormat="1" applyFont="1" applyFill="1" applyBorder="1" applyAlignment="1" applyProtection="1">
      <alignment horizontal="center" vertical="center"/>
      <protection locked="0"/>
    </xf>
    <xf numFmtId="218" fontId="14" fillId="27" borderId="40" xfId="68" applyNumberFormat="1" applyFont="1" applyFill="1" applyBorder="1" applyAlignment="1" applyProtection="1">
      <alignment horizontal="center" vertical="center"/>
      <protection locked="0"/>
    </xf>
    <xf numFmtId="0" fontId="11" fillId="27" borderId="41" xfId="68" applyFont="1" applyFill="1" applyBorder="1" applyAlignment="1" applyProtection="1">
      <alignment horizontal="center" vertical="center"/>
      <protection locked="0"/>
    </xf>
    <xf numFmtId="3" fontId="11" fillId="27" borderId="42" xfId="68" applyNumberFormat="1" applyFont="1" applyFill="1" applyBorder="1" applyAlignment="1" applyProtection="1">
      <alignment horizontal="center" vertical="center"/>
      <protection locked="0"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0" fontId="16" fillId="0" borderId="0" xfId="68" applyFont="1" applyFill="1" applyBorder="1" applyAlignment="1" applyProtection="1">
      <alignment horizontal="centerContinuous" vertical="center"/>
      <protection locked="0"/>
    </xf>
    <xf numFmtId="49" fontId="23" fillId="0" borderId="43" xfId="67" applyNumberFormat="1" applyFont="1" applyFill="1" applyBorder="1" applyAlignment="1" applyProtection="1">
      <alignment vertical="center"/>
      <protection locked="0"/>
    </xf>
    <xf numFmtId="0" fontId="18" fillId="38" borderId="0" xfId="68" applyFont="1" applyFill="1" applyBorder="1" applyAlignment="1" applyProtection="1">
      <alignment horizontal="left" vertical="center"/>
      <protection locked="0"/>
    </xf>
    <xf numFmtId="0" fontId="14" fillId="38" borderId="0" xfId="68" applyFont="1" applyFill="1" applyBorder="1" applyAlignment="1" applyProtection="1">
      <alignment horizontal="left" vertical="center"/>
      <protection locked="0"/>
    </xf>
    <xf numFmtId="179" fontId="11" fillId="38" borderId="0" xfId="68" applyNumberFormat="1" applyFont="1" applyFill="1" applyBorder="1" applyAlignment="1" applyProtection="1">
      <alignment horizontal="left" vertical="center"/>
      <protection/>
    </xf>
    <xf numFmtId="0" fontId="0" fillId="38" borderId="38" xfId="0" applyFont="1" applyFill="1" applyBorder="1" applyAlignment="1">
      <alignment vertical="center"/>
    </xf>
    <xf numFmtId="0" fontId="14" fillId="38" borderId="0" xfId="0" applyFont="1" applyFill="1" applyBorder="1" applyAlignment="1" applyProtection="1">
      <alignment horizontal="center" vertical="center" wrapText="1"/>
      <protection locked="0"/>
    </xf>
    <xf numFmtId="0" fontId="11" fillId="38" borderId="0" xfId="68" applyFont="1" applyFill="1" applyBorder="1" applyAlignment="1" applyProtection="1">
      <alignment horizontal="left" vertical="center"/>
      <protection locked="0"/>
    </xf>
    <xf numFmtId="0" fontId="16" fillId="38" borderId="0" xfId="68" applyFont="1" applyFill="1" applyBorder="1" applyAlignment="1" applyProtection="1">
      <alignment horizontal="center" shrinkToFit="1"/>
      <protection/>
    </xf>
    <xf numFmtId="0" fontId="11" fillId="38" borderId="0" xfId="68" applyFont="1" applyFill="1" applyBorder="1" applyAlignment="1" applyProtection="1">
      <alignment horizontal="center" shrinkToFit="1"/>
      <protection locked="0"/>
    </xf>
    <xf numFmtId="0" fontId="11" fillId="38" borderId="22" xfId="68" applyFont="1" applyFill="1" applyBorder="1" applyAlignment="1" applyProtection="1">
      <alignment horizontal="center" shrinkToFit="1"/>
      <protection locked="0"/>
    </xf>
    <xf numFmtId="0" fontId="20" fillId="38" borderId="22" xfId="68" applyFont="1" applyFill="1" applyBorder="1" applyAlignment="1" applyProtection="1">
      <alignment horizontal="center" shrinkToFit="1"/>
      <protection locked="0"/>
    </xf>
    <xf numFmtId="3" fontId="11" fillId="38" borderId="0" xfId="68" applyNumberFormat="1" applyFont="1" applyFill="1" applyBorder="1" applyAlignment="1" applyProtection="1">
      <alignment horizontal="center" vertical="center"/>
      <protection locked="0"/>
    </xf>
    <xf numFmtId="0" fontId="11" fillId="38" borderId="0" xfId="68" applyFont="1" applyFill="1" applyBorder="1" applyAlignment="1" applyProtection="1">
      <alignment horizontal="center" vertical="center"/>
      <protection locked="0"/>
    </xf>
    <xf numFmtId="0" fontId="72" fillId="38" borderId="0" xfId="68" applyFont="1" applyFill="1" applyAlignment="1" applyProtection="1">
      <alignment horizontal="left" vertical="center"/>
      <protection locked="0"/>
    </xf>
    <xf numFmtId="0" fontId="72" fillId="38" borderId="0" xfId="68" applyFont="1" applyFill="1" applyAlignment="1" applyProtection="1">
      <alignment vertical="center"/>
      <protection locked="0"/>
    </xf>
    <xf numFmtId="0" fontId="72" fillId="38" borderId="0" xfId="68" applyFont="1" applyFill="1" applyAlignment="1" applyProtection="1">
      <alignment/>
      <protection locked="0"/>
    </xf>
    <xf numFmtId="0" fontId="72" fillId="38" borderId="0" xfId="68" applyFont="1" applyFill="1" applyAlignment="1" applyProtection="1">
      <alignment horizontal="left"/>
      <protection locked="0"/>
    </xf>
    <xf numFmtId="192" fontId="72" fillId="38" borderId="0" xfId="68" applyNumberFormat="1" applyFont="1" applyFill="1" applyBorder="1" applyAlignment="1" applyProtection="1">
      <alignment vertical="center"/>
      <protection locked="0"/>
    </xf>
    <xf numFmtId="20" fontId="72" fillId="38" borderId="0" xfId="68" applyNumberFormat="1" applyFont="1" applyFill="1" applyAlignment="1" applyProtection="1">
      <alignment vertical="center"/>
      <protection locked="0"/>
    </xf>
    <xf numFmtId="0" fontId="72" fillId="38" borderId="0" xfId="68" applyFont="1" applyFill="1" applyBorder="1" applyAlignment="1" applyProtection="1">
      <alignment horizontal="left" vertical="center"/>
      <protection locked="0"/>
    </xf>
    <xf numFmtId="0" fontId="72" fillId="38" borderId="0" xfId="68" applyFont="1" applyFill="1" applyBorder="1" applyAlignment="1" applyProtection="1">
      <alignment vertical="center"/>
      <protection locked="0"/>
    </xf>
    <xf numFmtId="0" fontId="73" fillId="38" borderId="0" xfId="68" applyFont="1" applyFill="1" applyBorder="1" applyAlignment="1" applyProtection="1">
      <alignment horizontal="left" vertical="center"/>
      <protection locked="0"/>
    </xf>
    <xf numFmtId="0" fontId="74" fillId="38" borderId="0" xfId="0" applyFont="1" applyFill="1" applyBorder="1" applyAlignment="1">
      <alignment vertical="center"/>
    </xf>
    <xf numFmtId="0" fontId="75" fillId="38" borderId="0" xfId="68" applyFont="1" applyFill="1" applyBorder="1" applyAlignment="1" applyProtection="1">
      <alignment horizontal="left" vertical="center"/>
      <protection locked="0"/>
    </xf>
    <xf numFmtId="0" fontId="76" fillId="38" borderId="0" xfId="68" applyFont="1" applyFill="1" applyBorder="1" applyAlignment="1" applyProtection="1">
      <alignment/>
      <protection locked="0"/>
    </xf>
    <xf numFmtId="0" fontId="76" fillId="38" borderId="0" xfId="68" applyFont="1" applyFill="1" applyBorder="1" applyAlignment="1" applyProtection="1">
      <alignment horizontal="left"/>
      <protection locked="0"/>
    </xf>
    <xf numFmtId="0" fontId="72" fillId="38" borderId="0" xfId="68" applyFont="1" applyFill="1" applyBorder="1" applyAlignment="1" applyProtection="1">
      <alignment/>
      <protection locked="0"/>
    </xf>
    <xf numFmtId="0" fontId="72" fillId="38" borderId="0" xfId="0" applyFont="1" applyFill="1" applyBorder="1" applyAlignment="1" applyProtection="1">
      <alignment horizontal="left" vertical="center" shrinkToFit="1"/>
      <protection locked="0"/>
    </xf>
    <xf numFmtId="0" fontId="72" fillId="38" borderId="0" xfId="68" applyFont="1" applyFill="1" applyBorder="1" applyAlignment="1" applyProtection="1">
      <alignment horizontal="left"/>
      <protection locked="0"/>
    </xf>
    <xf numFmtId="0" fontId="72" fillId="38" borderId="44" xfId="0" applyFont="1" applyFill="1" applyBorder="1" applyAlignment="1" applyProtection="1">
      <alignment vertical="center" shrinkToFit="1"/>
      <protection locked="0"/>
    </xf>
    <xf numFmtId="56" fontId="72" fillId="38" borderId="44" xfId="0" applyNumberFormat="1" applyFont="1" applyFill="1" applyBorder="1" applyAlignment="1" applyProtection="1">
      <alignment vertical="center" shrinkToFit="1"/>
      <protection locked="0"/>
    </xf>
    <xf numFmtId="182" fontId="72" fillId="38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/>
    </xf>
    <xf numFmtId="0" fontId="18" fillId="0" borderId="45" xfId="68" applyFont="1" applyFill="1" applyBorder="1" applyAlignment="1" applyProtection="1">
      <alignment horizontal="center" vertical="center" wrapText="1"/>
      <protection locked="0"/>
    </xf>
    <xf numFmtId="0" fontId="18" fillId="0" borderId="46" xfId="68" applyFont="1" applyFill="1" applyBorder="1" applyAlignment="1" applyProtection="1">
      <alignment horizontal="center" vertical="center"/>
      <protection locked="0"/>
    </xf>
    <xf numFmtId="0" fontId="18" fillId="0" borderId="47" xfId="68" applyFont="1" applyFill="1" applyBorder="1" applyAlignment="1" applyProtection="1">
      <alignment horizontal="center" vertical="center"/>
      <protection locked="0"/>
    </xf>
    <xf numFmtId="0" fontId="18" fillId="0" borderId="48" xfId="68" applyFont="1" applyFill="1" applyBorder="1" applyAlignment="1" applyProtection="1">
      <alignment horizontal="center" vertical="center"/>
      <protection locked="0"/>
    </xf>
    <xf numFmtId="0" fontId="18" fillId="0" borderId="46" xfId="68" applyFont="1" applyFill="1" applyBorder="1" applyAlignment="1" applyProtection="1">
      <alignment horizontal="left" vertical="center"/>
      <protection locked="0"/>
    </xf>
    <xf numFmtId="0" fontId="18" fillId="0" borderId="43" xfId="68" applyFont="1" applyFill="1" applyBorder="1" applyAlignment="1" applyProtection="1">
      <alignment horizontal="left" vertical="center"/>
      <protection locked="0"/>
    </xf>
    <xf numFmtId="0" fontId="18" fillId="0" borderId="49" xfId="68" applyFont="1" applyFill="1" applyBorder="1" applyAlignment="1" applyProtection="1">
      <alignment horizontal="left" vertical="center"/>
      <protection locked="0"/>
    </xf>
    <xf numFmtId="0" fontId="14" fillId="0" borderId="48" xfId="68" applyFont="1" applyFill="1" applyBorder="1" applyAlignment="1" applyProtection="1">
      <alignment horizontal="left" vertical="center"/>
      <protection locked="0"/>
    </xf>
    <xf numFmtId="0" fontId="14" fillId="0" borderId="50" xfId="68" applyFont="1" applyFill="1" applyBorder="1" applyAlignment="1" applyProtection="1">
      <alignment horizontal="left" vertical="center"/>
      <protection locked="0"/>
    </xf>
    <xf numFmtId="0" fontId="14" fillId="0" borderId="51" xfId="68" applyFont="1" applyFill="1" applyBorder="1" applyAlignment="1" applyProtection="1">
      <alignment horizontal="left" vertical="center"/>
      <protection locked="0"/>
    </xf>
    <xf numFmtId="0" fontId="11" fillId="0" borderId="28" xfId="68" applyFont="1" applyFill="1" applyBorder="1" applyAlignment="1" applyProtection="1">
      <alignment horizontal="center" vertical="center"/>
      <protection locked="0"/>
    </xf>
    <xf numFmtId="0" fontId="15" fillId="0" borderId="1" xfId="68" applyFont="1" applyFill="1" applyBorder="1" applyAlignment="1" applyProtection="1">
      <alignment horizontal="center" vertical="center"/>
      <protection locked="0"/>
    </xf>
    <xf numFmtId="0" fontId="15" fillId="0" borderId="52" xfId="68" applyFont="1" applyFill="1" applyBorder="1" applyAlignment="1" applyProtection="1">
      <alignment horizontal="center" vertical="center"/>
      <protection locked="0"/>
    </xf>
    <xf numFmtId="0" fontId="16" fillId="0" borderId="53" xfId="68" applyFont="1" applyFill="1" applyBorder="1" applyAlignment="1" applyProtection="1">
      <alignment horizontal="center" vertical="center" shrinkToFit="1"/>
      <protection locked="0"/>
    </xf>
    <xf numFmtId="0" fontId="16" fillId="0" borderId="0" xfId="66" applyFont="1" applyBorder="1" applyAlignment="1" applyProtection="1">
      <alignment horizontal="center" vertical="center" shrinkToFit="1"/>
      <protection locked="0"/>
    </xf>
    <xf numFmtId="0" fontId="16" fillId="0" borderId="54" xfId="66" applyFont="1" applyBorder="1" applyAlignment="1" applyProtection="1">
      <alignment horizontal="center" vertical="center" shrinkToFit="1"/>
      <protection locked="0"/>
    </xf>
    <xf numFmtId="179" fontId="11" fillId="37" borderId="44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right" vertical="center"/>
      <protection/>
    </xf>
    <xf numFmtId="179" fontId="11" fillId="37" borderId="0" xfId="68" applyNumberFormat="1" applyFont="1" applyFill="1" applyBorder="1" applyAlignment="1" applyProtection="1">
      <alignment horizontal="left" vertical="center"/>
      <protection/>
    </xf>
    <xf numFmtId="179" fontId="11" fillId="37" borderId="55" xfId="68" applyNumberFormat="1" applyFont="1" applyFill="1" applyBorder="1" applyAlignment="1" applyProtection="1">
      <alignment horizontal="left" vertical="center"/>
      <protection/>
    </xf>
    <xf numFmtId="0" fontId="11" fillId="0" borderId="56" xfId="68" applyFont="1" applyFill="1" applyBorder="1" applyAlignment="1" applyProtection="1">
      <alignment horizontal="left" vertical="center" indent="1"/>
      <protection locked="0"/>
    </xf>
    <xf numFmtId="0" fontId="11" fillId="0" borderId="57" xfId="0" applyFont="1" applyFill="1" applyBorder="1" applyAlignment="1" applyProtection="1">
      <alignment horizontal="left" vertical="center" indent="1"/>
      <protection locked="0"/>
    </xf>
    <xf numFmtId="0" fontId="11" fillId="0" borderId="37" xfId="68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56" xfId="68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4" fillId="0" borderId="62" xfId="68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5" fillId="0" borderId="63" xfId="68" applyFont="1" applyFill="1" applyBorder="1" applyAlignment="1" applyProtection="1">
      <alignment horizontal="left" vertical="center" indent="1"/>
      <protection locked="0"/>
    </xf>
    <xf numFmtId="0" fontId="11" fillId="0" borderId="64" xfId="0" applyFont="1" applyFill="1" applyBorder="1" applyAlignment="1" applyProtection="1">
      <alignment horizontal="left" vertical="center" indent="1"/>
      <protection locked="0"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0" fontId="11" fillId="0" borderId="65" xfId="0" applyFont="1" applyFill="1" applyBorder="1" applyAlignment="1" applyProtection="1">
      <alignment horizontal="left" vertical="center" indent="1"/>
      <protection locked="0"/>
    </xf>
    <xf numFmtId="0" fontId="11" fillId="0" borderId="24" xfId="0" applyFont="1" applyFill="1" applyBorder="1" applyAlignment="1" applyProtection="1">
      <alignment horizontal="left" vertical="center" indent="1"/>
      <protection locked="0"/>
    </xf>
    <xf numFmtId="0" fontId="11" fillId="0" borderId="66" xfId="0" applyFont="1" applyFill="1" applyBorder="1" applyAlignment="1" applyProtection="1">
      <alignment horizontal="left" vertical="center" indent="1"/>
      <protection locked="0"/>
    </xf>
    <xf numFmtId="0" fontId="15" fillId="0" borderId="63" xfId="68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6" fillId="0" borderId="43" xfId="68" applyFont="1" applyFill="1" applyBorder="1" applyAlignment="1" applyProtection="1">
      <alignment horizontal="center" wrapText="1" shrinkToFit="1"/>
      <protection/>
    </xf>
    <xf numFmtId="0" fontId="16" fillId="0" borderId="31" xfId="68" applyFont="1" applyFill="1" applyBorder="1" applyAlignment="1" applyProtection="1">
      <alignment horizontal="center" wrapText="1" shrinkToFit="1"/>
      <protection/>
    </xf>
    <xf numFmtId="0" fontId="16" fillId="0" borderId="69" xfId="68" applyFont="1" applyFill="1" applyBorder="1" applyAlignment="1" applyProtection="1">
      <alignment horizontal="center" wrapText="1" shrinkToFit="1"/>
      <protection/>
    </xf>
    <xf numFmtId="0" fontId="16" fillId="0" borderId="43" xfId="68" applyFont="1" applyFill="1" applyBorder="1" applyAlignment="1" applyProtection="1">
      <alignment horizontal="center"/>
      <protection/>
    </xf>
    <xf numFmtId="0" fontId="16" fillId="0" borderId="31" xfId="68" applyFont="1" applyFill="1" applyBorder="1" applyAlignment="1" applyProtection="1">
      <alignment horizontal="center"/>
      <protection/>
    </xf>
    <xf numFmtId="0" fontId="16" fillId="0" borderId="69" xfId="68" applyFont="1" applyFill="1" applyBorder="1" applyAlignment="1" applyProtection="1">
      <alignment horizontal="center"/>
      <protection/>
    </xf>
    <xf numFmtId="0" fontId="16" fillId="0" borderId="43" xfId="68" applyFont="1" applyFill="1" applyBorder="1" applyAlignment="1" applyProtection="1">
      <alignment horizontal="center" wrapText="1"/>
      <protection/>
    </xf>
    <xf numFmtId="0" fontId="16" fillId="37" borderId="43" xfId="68" applyFont="1" applyFill="1" applyBorder="1" applyAlignment="1" applyProtection="1">
      <alignment horizontal="center" wrapText="1" shrinkToFit="1"/>
      <protection/>
    </xf>
    <xf numFmtId="0" fontId="16" fillId="37" borderId="31" xfId="68" applyFont="1" applyFill="1" applyBorder="1" applyAlignment="1" applyProtection="1">
      <alignment horizontal="center" shrinkToFit="1"/>
      <protection/>
    </xf>
    <xf numFmtId="0" fontId="16" fillId="37" borderId="69" xfId="68" applyFont="1" applyFill="1" applyBorder="1" applyAlignment="1" applyProtection="1">
      <alignment horizontal="center" shrinkToFit="1"/>
      <protection/>
    </xf>
    <xf numFmtId="0" fontId="19" fillId="37" borderId="70" xfId="68" applyFont="1" applyFill="1" applyBorder="1" applyAlignment="1" applyProtection="1">
      <alignment horizontal="center" wrapText="1" shrinkToFit="1"/>
      <protection/>
    </xf>
    <xf numFmtId="0" fontId="19" fillId="37" borderId="71" xfId="68" applyFont="1" applyFill="1" applyBorder="1" applyAlignment="1" applyProtection="1">
      <alignment horizontal="center" shrinkToFit="1"/>
      <protection/>
    </xf>
    <xf numFmtId="0" fontId="19" fillId="37" borderId="72" xfId="68" applyFont="1" applyFill="1" applyBorder="1" applyAlignment="1" applyProtection="1">
      <alignment horizontal="center" shrinkToFit="1"/>
      <protection/>
    </xf>
    <xf numFmtId="0" fontId="22" fillId="37" borderId="70" xfId="68" applyFont="1" applyFill="1" applyBorder="1" applyAlignment="1" applyProtection="1">
      <alignment horizontal="center" wrapText="1" shrinkToFit="1"/>
      <protection/>
    </xf>
    <xf numFmtId="0" fontId="22" fillId="37" borderId="71" xfId="68" applyFont="1" applyFill="1" applyBorder="1" applyAlignment="1" applyProtection="1">
      <alignment horizontal="center" shrinkToFit="1"/>
      <protection/>
    </xf>
    <xf numFmtId="0" fontId="22" fillId="37" borderId="73" xfId="68" applyFont="1" applyFill="1" applyBorder="1" applyAlignment="1" applyProtection="1">
      <alignment horizontal="center" shrinkToFit="1"/>
      <protection/>
    </xf>
    <xf numFmtId="0" fontId="16" fillId="37" borderId="74" xfId="68" applyFont="1" applyFill="1" applyBorder="1" applyAlignment="1" applyProtection="1">
      <alignment horizontal="center" wrapText="1" shrinkToFit="1"/>
      <protection/>
    </xf>
    <xf numFmtId="0" fontId="16" fillId="37" borderId="71" xfId="68" applyFont="1" applyFill="1" applyBorder="1" applyAlignment="1" applyProtection="1">
      <alignment horizontal="center" shrinkToFit="1"/>
      <protection/>
    </xf>
    <xf numFmtId="0" fontId="16" fillId="37" borderId="72" xfId="68" applyFont="1" applyFill="1" applyBorder="1" applyAlignment="1" applyProtection="1">
      <alignment horizontal="center" shrinkToFit="1"/>
      <protection/>
    </xf>
    <xf numFmtId="0" fontId="16" fillId="0" borderId="70" xfId="68" applyFont="1" applyFill="1" applyBorder="1" applyAlignment="1" applyProtection="1">
      <alignment horizontal="center" shrinkToFit="1"/>
      <protection/>
    </xf>
    <xf numFmtId="0" fontId="16" fillId="0" borderId="71" xfId="68" applyFont="1" applyFill="1" applyBorder="1" applyAlignment="1" applyProtection="1">
      <alignment horizontal="center" shrinkToFit="1"/>
      <protection/>
    </xf>
    <xf numFmtId="0" fontId="16" fillId="0" borderId="73" xfId="68" applyFont="1" applyFill="1" applyBorder="1" applyAlignment="1" applyProtection="1">
      <alignment horizontal="center" shrinkToFit="1"/>
      <protection/>
    </xf>
    <xf numFmtId="0" fontId="16" fillId="37" borderId="71" xfId="68" applyFont="1" applyFill="1" applyBorder="1" applyAlignment="1" applyProtection="1">
      <alignment horizontal="center" shrinkToFit="1"/>
      <protection locked="0"/>
    </xf>
    <xf numFmtId="0" fontId="16" fillId="37" borderId="73" xfId="68" applyFont="1" applyFill="1" applyBorder="1" applyAlignment="1" applyProtection="1">
      <alignment horizontal="center" shrinkToFit="1"/>
      <protection locked="0"/>
    </xf>
    <xf numFmtId="0" fontId="16" fillId="0" borderId="43" xfId="68" applyFont="1" applyFill="1" applyBorder="1" applyAlignment="1" applyProtection="1">
      <alignment horizontal="center" shrinkToFit="1"/>
      <protection/>
    </xf>
    <xf numFmtId="0" fontId="16" fillId="0" borderId="31" xfId="68" applyFont="1" applyFill="1" applyBorder="1" applyAlignment="1" applyProtection="1">
      <alignment horizontal="center" shrinkToFit="1"/>
      <protection/>
    </xf>
    <xf numFmtId="0" fontId="16" fillId="0" borderId="32" xfId="68" applyFont="1" applyFill="1" applyBorder="1" applyAlignment="1" applyProtection="1">
      <alignment horizontal="center" shrinkToFit="1"/>
      <protection/>
    </xf>
    <xf numFmtId="20" fontId="20" fillId="0" borderId="75" xfId="68" applyNumberFormat="1" applyFont="1" applyFill="1" applyBorder="1" applyAlignment="1" applyProtection="1">
      <alignment horizontal="center"/>
      <protection locked="0"/>
    </xf>
    <xf numFmtId="20" fontId="20" fillId="0" borderId="21" xfId="68" applyNumberFormat="1" applyFont="1" applyFill="1" applyBorder="1" applyAlignment="1" applyProtection="1">
      <alignment horizontal="center"/>
      <protection locked="0"/>
    </xf>
    <xf numFmtId="20" fontId="20" fillId="0" borderId="76" xfId="68" applyNumberFormat="1" applyFont="1" applyFill="1" applyBorder="1" applyAlignment="1" applyProtection="1">
      <alignment horizontal="center"/>
      <protection locked="0"/>
    </xf>
    <xf numFmtId="0" fontId="20" fillId="0" borderId="75" xfId="68" applyFont="1" applyFill="1" applyBorder="1" applyAlignment="1" applyProtection="1">
      <alignment horizontal="center" shrinkToFit="1"/>
      <protection locked="0"/>
    </xf>
    <xf numFmtId="0" fontId="20" fillId="0" borderId="21" xfId="68" applyFont="1" applyFill="1" applyBorder="1" applyAlignment="1" applyProtection="1">
      <alignment horizontal="center" shrinkToFit="1"/>
      <protection locked="0"/>
    </xf>
    <xf numFmtId="0" fontId="20" fillId="0" borderId="76" xfId="68" applyFont="1" applyFill="1" applyBorder="1" applyAlignment="1" applyProtection="1">
      <alignment horizontal="center" shrinkToFit="1"/>
      <protection locked="0"/>
    </xf>
    <xf numFmtId="20" fontId="20" fillId="37" borderId="75" xfId="68" applyNumberFormat="1" applyFont="1" applyFill="1" applyBorder="1" applyAlignment="1" applyProtection="1">
      <alignment horizontal="center"/>
      <protection/>
    </xf>
    <xf numFmtId="20" fontId="20" fillId="37" borderId="21" xfId="68" applyNumberFormat="1" applyFont="1" applyFill="1" applyBorder="1" applyAlignment="1" applyProtection="1">
      <alignment horizontal="center"/>
      <protection/>
    </xf>
    <xf numFmtId="20" fontId="20" fillId="37" borderId="76" xfId="68" applyNumberFormat="1" applyFont="1" applyFill="1" applyBorder="1" applyAlignment="1" applyProtection="1">
      <alignment horizontal="center"/>
      <protection/>
    </xf>
    <xf numFmtId="20" fontId="20" fillId="37" borderId="75" xfId="68" applyNumberFormat="1" applyFont="1" applyFill="1" applyBorder="1" applyAlignment="1" applyProtection="1">
      <alignment/>
      <protection/>
    </xf>
    <xf numFmtId="20" fontId="20" fillId="37" borderId="21" xfId="68" applyNumberFormat="1" applyFont="1" applyFill="1" applyBorder="1" applyAlignment="1" applyProtection="1">
      <alignment/>
      <protection/>
    </xf>
    <xf numFmtId="20" fontId="20" fillId="37" borderId="76" xfId="68" applyNumberFormat="1" applyFont="1" applyFill="1" applyBorder="1" applyAlignment="1" applyProtection="1">
      <alignment/>
      <protection/>
    </xf>
    <xf numFmtId="20" fontId="20" fillId="0" borderId="75" xfId="68" applyNumberFormat="1" applyFont="1" applyFill="1" applyBorder="1" applyAlignment="1" applyProtection="1">
      <alignment/>
      <protection locked="0"/>
    </xf>
    <xf numFmtId="20" fontId="20" fillId="0" borderId="21" xfId="68" applyNumberFormat="1" applyFont="1" applyFill="1" applyBorder="1" applyAlignment="1" applyProtection="1">
      <alignment/>
      <protection locked="0"/>
    </xf>
    <xf numFmtId="20" fontId="20" fillId="0" borderId="76" xfId="68" applyNumberFormat="1" applyFont="1" applyFill="1" applyBorder="1" applyAlignment="1" applyProtection="1">
      <alignment/>
      <protection locked="0"/>
    </xf>
    <xf numFmtId="20" fontId="20" fillId="37" borderId="77" xfId="68" applyNumberFormat="1" applyFont="1" applyFill="1" applyBorder="1" applyAlignment="1" applyProtection="1">
      <alignment/>
      <protection/>
    </xf>
    <xf numFmtId="20" fontId="20" fillId="37" borderId="22" xfId="68" applyNumberFormat="1" applyFont="1" applyFill="1" applyBorder="1" applyAlignment="1" applyProtection="1">
      <alignment/>
      <protection/>
    </xf>
    <xf numFmtId="20" fontId="20" fillId="37" borderId="78" xfId="68" applyNumberFormat="1" applyFont="1" applyFill="1" applyBorder="1" applyAlignment="1" applyProtection="1">
      <alignment/>
      <protection/>
    </xf>
    <xf numFmtId="0" fontId="11" fillId="0" borderId="79" xfId="68" applyFont="1" applyFill="1" applyBorder="1" applyAlignment="1" applyProtection="1">
      <alignment horizontal="center" shrinkToFit="1"/>
      <protection locked="0"/>
    </xf>
    <xf numFmtId="0" fontId="11" fillId="0" borderId="22" xfId="68" applyFont="1" applyFill="1" applyBorder="1" applyAlignment="1" applyProtection="1">
      <alignment horizontal="center" shrinkToFit="1"/>
      <protection locked="0"/>
    </xf>
    <xf numFmtId="0" fontId="11" fillId="0" borderId="80" xfId="68" applyFont="1" applyFill="1" applyBorder="1" applyAlignment="1" applyProtection="1">
      <alignment horizontal="center" shrinkToFit="1"/>
      <protection locked="0"/>
    </xf>
    <xf numFmtId="20" fontId="20" fillId="0" borderId="79" xfId="68" applyNumberFormat="1" applyFont="1" applyFill="1" applyBorder="1" applyAlignment="1" applyProtection="1">
      <alignment horizontal="center"/>
      <protection locked="0"/>
    </xf>
    <xf numFmtId="20" fontId="20" fillId="0" borderId="22" xfId="68" applyNumberFormat="1" applyFont="1" applyFill="1" applyBorder="1" applyAlignment="1" applyProtection="1">
      <alignment horizontal="center"/>
      <protection locked="0"/>
    </xf>
    <xf numFmtId="20" fontId="20" fillId="0" borderId="78" xfId="68" applyNumberFormat="1" applyFont="1" applyFill="1" applyBorder="1" applyAlignment="1" applyProtection="1">
      <alignment horizontal="center"/>
      <protection locked="0"/>
    </xf>
    <xf numFmtId="0" fontId="20" fillId="0" borderId="79" xfId="68" applyFont="1" applyFill="1" applyBorder="1" applyAlignment="1" applyProtection="1">
      <alignment horizontal="center" shrinkToFit="1"/>
      <protection locked="0"/>
    </xf>
    <xf numFmtId="0" fontId="20" fillId="0" borderId="22" xfId="68" applyFont="1" applyFill="1" applyBorder="1" applyAlignment="1" applyProtection="1">
      <alignment horizontal="center" shrinkToFit="1"/>
      <protection locked="0"/>
    </xf>
    <xf numFmtId="0" fontId="20" fillId="0" borderId="78" xfId="68" applyFont="1" applyFill="1" applyBorder="1" applyAlignment="1" applyProtection="1">
      <alignment horizontal="center" shrinkToFit="1"/>
      <protection locked="0"/>
    </xf>
    <xf numFmtId="20" fontId="20" fillId="37" borderId="79" xfId="68" applyNumberFormat="1" applyFont="1" applyFill="1" applyBorder="1" applyAlignment="1" applyProtection="1">
      <alignment horizontal="center"/>
      <protection/>
    </xf>
    <xf numFmtId="20" fontId="20" fillId="37" borderId="22" xfId="68" applyNumberFormat="1" applyFont="1" applyFill="1" applyBorder="1" applyAlignment="1" applyProtection="1">
      <alignment horizontal="center"/>
      <protection/>
    </xf>
    <xf numFmtId="20" fontId="20" fillId="37" borderId="78" xfId="68" applyNumberFormat="1" applyFont="1" applyFill="1" applyBorder="1" applyAlignment="1" applyProtection="1">
      <alignment horizontal="center"/>
      <protection/>
    </xf>
    <xf numFmtId="20" fontId="20" fillId="37" borderId="79" xfId="68" applyNumberFormat="1" applyFont="1" applyFill="1" applyBorder="1" applyAlignment="1" applyProtection="1">
      <alignment/>
      <protection/>
    </xf>
    <xf numFmtId="20" fontId="20" fillId="37" borderId="81" xfId="68" applyNumberFormat="1" applyFont="1" applyFill="1" applyBorder="1" applyAlignment="1" applyProtection="1">
      <alignment/>
      <protection/>
    </xf>
    <xf numFmtId="20" fontId="20" fillId="0" borderId="79" xfId="68" applyNumberFormat="1" applyFont="1" applyFill="1" applyBorder="1" applyAlignment="1" applyProtection="1">
      <alignment/>
      <protection locked="0"/>
    </xf>
    <xf numFmtId="20" fontId="20" fillId="0" borderId="22" xfId="68" applyNumberFormat="1" applyFont="1" applyFill="1" applyBorder="1" applyAlignment="1" applyProtection="1">
      <alignment/>
      <protection locked="0"/>
    </xf>
    <xf numFmtId="20" fontId="20" fillId="0" borderId="78" xfId="68" applyNumberFormat="1" applyFont="1" applyFill="1" applyBorder="1" applyAlignment="1" applyProtection="1">
      <alignment/>
      <protection locked="0"/>
    </xf>
    <xf numFmtId="0" fontId="20" fillId="0" borderId="80" xfId="68" applyFont="1" applyFill="1" applyBorder="1" applyAlignment="1" applyProtection="1">
      <alignment horizontal="center" shrinkToFit="1"/>
      <protection locked="0"/>
    </xf>
    <xf numFmtId="20" fontId="20" fillId="0" borderId="82" xfId="68" applyNumberFormat="1" applyFont="1" applyFill="1" applyBorder="1" applyAlignment="1" applyProtection="1">
      <alignment horizontal="center"/>
      <protection locked="0"/>
    </xf>
    <xf numFmtId="20" fontId="20" fillId="0" borderId="23" xfId="68" applyNumberFormat="1" applyFont="1" applyFill="1" applyBorder="1" applyAlignment="1" applyProtection="1">
      <alignment horizontal="center"/>
      <protection locked="0"/>
    </xf>
    <xf numFmtId="20" fontId="20" fillId="0" borderId="83" xfId="68" applyNumberFormat="1" applyFont="1" applyFill="1" applyBorder="1" applyAlignment="1" applyProtection="1">
      <alignment horizontal="center"/>
      <protection locked="0"/>
    </xf>
    <xf numFmtId="0" fontId="20" fillId="0" borderId="82" xfId="68" applyFont="1" applyFill="1" applyBorder="1" applyAlignment="1" applyProtection="1">
      <alignment horizontal="center" shrinkToFit="1"/>
      <protection locked="0"/>
    </xf>
    <xf numFmtId="0" fontId="20" fillId="0" borderId="23" xfId="68" applyFont="1" applyFill="1" applyBorder="1" applyAlignment="1" applyProtection="1">
      <alignment horizontal="center" shrinkToFit="1"/>
      <protection locked="0"/>
    </xf>
    <xf numFmtId="0" fontId="20" fillId="0" borderId="83" xfId="68" applyFont="1" applyFill="1" applyBorder="1" applyAlignment="1" applyProtection="1">
      <alignment horizontal="center" shrinkToFit="1"/>
      <protection locked="0"/>
    </xf>
    <xf numFmtId="20" fontId="20" fillId="37" borderId="82" xfId="68" applyNumberFormat="1" applyFont="1" applyFill="1" applyBorder="1" applyAlignment="1" applyProtection="1">
      <alignment horizontal="center"/>
      <protection/>
    </xf>
    <xf numFmtId="20" fontId="20" fillId="37" borderId="23" xfId="68" applyNumberFormat="1" applyFont="1" applyFill="1" applyBorder="1" applyAlignment="1" applyProtection="1">
      <alignment horizontal="center"/>
      <protection/>
    </xf>
    <xf numFmtId="20" fontId="20" fillId="37" borderId="83" xfId="68" applyNumberFormat="1" applyFont="1" applyFill="1" applyBorder="1" applyAlignment="1" applyProtection="1">
      <alignment horizontal="center"/>
      <protection/>
    </xf>
    <xf numFmtId="20" fontId="20" fillId="37" borderId="82" xfId="68" applyNumberFormat="1" applyFont="1" applyFill="1" applyBorder="1" applyAlignment="1" applyProtection="1">
      <alignment/>
      <protection/>
    </xf>
    <xf numFmtId="20" fontId="20" fillId="37" borderId="23" xfId="68" applyNumberFormat="1" applyFont="1" applyFill="1" applyBorder="1" applyAlignment="1" applyProtection="1">
      <alignment/>
      <protection/>
    </xf>
    <xf numFmtId="20" fontId="20" fillId="37" borderId="84" xfId="68" applyNumberFormat="1" applyFont="1" applyFill="1" applyBorder="1" applyAlignment="1" applyProtection="1">
      <alignment/>
      <protection/>
    </xf>
    <xf numFmtId="20" fontId="20" fillId="0" borderId="82" xfId="68" applyNumberFormat="1" applyFont="1" applyFill="1" applyBorder="1" applyAlignment="1" applyProtection="1">
      <alignment/>
      <protection locked="0"/>
    </xf>
    <xf numFmtId="20" fontId="20" fillId="0" borderId="23" xfId="68" applyNumberFormat="1" applyFont="1" applyFill="1" applyBorder="1" applyAlignment="1" applyProtection="1">
      <alignment/>
      <protection locked="0"/>
    </xf>
    <xf numFmtId="20" fontId="20" fillId="0" borderId="83" xfId="68" applyNumberFormat="1" applyFont="1" applyFill="1" applyBorder="1" applyAlignment="1" applyProtection="1">
      <alignment/>
      <protection locked="0"/>
    </xf>
    <xf numFmtId="20" fontId="20" fillId="37" borderId="85" xfId="68" applyNumberFormat="1" applyFont="1" applyFill="1" applyBorder="1" applyAlignment="1" applyProtection="1">
      <alignment/>
      <protection/>
    </xf>
    <xf numFmtId="20" fontId="20" fillId="37" borderId="83" xfId="68" applyNumberFormat="1" applyFont="1" applyFill="1" applyBorder="1" applyAlignment="1" applyProtection="1">
      <alignment/>
      <protection/>
    </xf>
    <xf numFmtId="0" fontId="11" fillId="0" borderId="82" xfId="68" applyFont="1" applyFill="1" applyBorder="1" applyAlignment="1" applyProtection="1">
      <alignment horizontal="center" shrinkToFit="1"/>
      <protection locked="0"/>
    </xf>
    <xf numFmtId="0" fontId="11" fillId="0" borderId="23" xfId="68" applyFont="1" applyFill="1" applyBorder="1" applyAlignment="1" applyProtection="1">
      <alignment horizontal="center" shrinkToFit="1"/>
      <protection locked="0"/>
    </xf>
    <xf numFmtId="0" fontId="11" fillId="0" borderId="86" xfId="68" applyFont="1" applyFill="1" applyBorder="1" applyAlignment="1" applyProtection="1">
      <alignment horizontal="center" shrinkToFit="1"/>
      <protection locked="0"/>
    </xf>
    <xf numFmtId="218" fontId="14" fillId="27" borderId="87" xfId="68" applyNumberFormat="1" applyFont="1" applyFill="1" applyBorder="1" applyAlignment="1" applyProtection="1">
      <alignment horizontal="center" vertical="center"/>
      <protection locked="0"/>
    </xf>
    <xf numFmtId="0" fontId="15" fillId="0" borderId="41" xfId="68" applyFont="1" applyFill="1" applyBorder="1" applyAlignment="1" applyProtection="1">
      <alignment horizontal="center" vertical="center"/>
      <protection locked="0"/>
    </xf>
    <xf numFmtId="0" fontId="15" fillId="0" borderId="87" xfId="68" applyFont="1" applyFill="1" applyBorder="1" applyAlignment="1" applyProtection="1">
      <alignment horizontal="center" vertical="center"/>
      <protection locked="0"/>
    </xf>
    <xf numFmtId="0" fontId="15" fillId="0" borderId="88" xfId="68" applyFont="1" applyFill="1" applyBorder="1" applyAlignment="1" applyProtection="1">
      <alignment horizontal="center" vertical="center"/>
      <protection locked="0"/>
    </xf>
    <xf numFmtId="0" fontId="15" fillId="0" borderId="89" xfId="68" applyFont="1" applyFill="1" applyBorder="1" applyAlignment="1" applyProtection="1">
      <alignment horizontal="center" vertical="center"/>
      <protection locked="0"/>
    </xf>
    <xf numFmtId="186" fontId="77" fillId="39" borderId="90" xfId="68" applyNumberFormat="1" applyFont="1" applyFill="1" applyBorder="1" applyAlignment="1" applyProtection="1">
      <alignment vertical="center" shrinkToFit="1"/>
      <protection/>
    </xf>
    <xf numFmtId="186" fontId="77" fillId="39" borderId="91" xfId="68" applyNumberFormat="1" applyFont="1" applyFill="1" applyBorder="1" applyAlignment="1" applyProtection="1">
      <alignment vertical="center" shrinkToFit="1"/>
      <protection/>
    </xf>
    <xf numFmtId="186" fontId="77" fillId="39" borderId="92" xfId="68" applyNumberFormat="1" applyFont="1" applyFill="1" applyBorder="1" applyAlignment="1" applyProtection="1">
      <alignment vertical="center" shrinkToFit="1"/>
      <protection/>
    </xf>
    <xf numFmtId="186" fontId="77" fillId="39" borderId="93" xfId="68" applyNumberFormat="1" applyFont="1" applyFill="1" applyBorder="1" applyAlignment="1" applyProtection="1">
      <alignment vertical="center" shrinkToFit="1"/>
      <protection/>
    </xf>
    <xf numFmtId="186" fontId="77" fillId="39" borderId="94" xfId="68" applyNumberFormat="1" applyFont="1" applyFill="1" applyBorder="1" applyAlignment="1" applyProtection="1">
      <alignment vertical="center" shrinkToFit="1"/>
      <protection/>
    </xf>
    <xf numFmtId="186" fontId="77" fillId="39" borderId="95" xfId="68" applyNumberFormat="1" applyFont="1" applyFill="1" applyBorder="1" applyAlignment="1" applyProtection="1">
      <alignment vertical="center" shrinkToFit="1"/>
      <protection/>
    </xf>
    <xf numFmtId="186" fontId="77" fillId="39" borderId="96" xfId="68" applyNumberFormat="1" applyFont="1" applyFill="1" applyBorder="1" applyAlignment="1" applyProtection="1">
      <alignment vertical="center" shrinkToFit="1"/>
      <protection/>
    </xf>
    <xf numFmtId="186" fontId="77" fillId="39" borderId="97" xfId="68" applyNumberFormat="1" applyFont="1" applyFill="1" applyBorder="1" applyAlignment="1" applyProtection="1">
      <alignment vertical="center" shrinkToFit="1"/>
      <protection/>
    </xf>
    <xf numFmtId="3" fontId="11" fillId="27" borderId="87" xfId="68" applyNumberFormat="1" applyFont="1" applyFill="1" applyBorder="1" applyAlignment="1" applyProtection="1">
      <alignment horizontal="center" vertical="center"/>
      <protection locked="0"/>
    </xf>
    <xf numFmtId="0" fontId="15" fillId="0" borderId="98" xfId="68" applyFont="1" applyFill="1" applyBorder="1" applyAlignment="1" applyProtection="1">
      <alignment horizontal="center" vertical="center"/>
      <protection locked="0"/>
    </xf>
    <xf numFmtId="0" fontId="15" fillId="0" borderId="91" xfId="68" applyFont="1" applyFill="1" applyBorder="1" applyAlignment="1" applyProtection="1">
      <alignment horizontal="center" vertical="center"/>
      <protection locked="0"/>
    </xf>
    <xf numFmtId="0" fontId="15" fillId="0" borderId="92" xfId="68" applyFont="1" applyFill="1" applyBorder="1" applyAlignment="1" applyProtection="1">
      <alignment horizontal="center" vertical="center"/>
      <protection locked="0"/>
    </xf>
    <xf numFmtId="176" fontId="14" fillId="37" borderId="90" xfId="68" applyNumberFormat="1" applyFont="1" applyFill="1" applyBorder="1" applyAlignment="1" applyProtection="1">
      <alignment/>
      <protection/>
    </xf>
    <xf numFmtId="176" fontId="14" fillId="37" borderId="91" xfId="68" applyNumberFormat="1" applyFont="1" applyFill="1" applyBorder="1" applyAlignment="1" applyProtection="1">
      <alignment/>
      <protection/>
    </xf>
    <xf numFmtId="176" fontId="14" fillId="37" borderId="92" xfId="68" applyNumberFormat="1" applyFont="1" applyFill="1" applyBorder="1" applyAlignment="1" applyProtection="1">
      <alignment/>
      <protection/>
    </xf>
    <xf numFmtId="0" fontId="11" fillId="0" borderId="90" xfId="68" applyFont="1" applyFill="1" applyBorder="1" applyAlignment="1" applyProtection="1">
      <alignment horizontal="center" vertical="center"/>
      <protection locked="0"/>
    </xf>
    <xf numFmtId="0" fontId="11" fillId="0" borderId="91" xfId="68" applyFont="1" applyFill="1" applyBorder="1" applyAlignment="1" applyProtection="1">
      <alignment horizontal="center" vertical="center"/>
      <protection locked="0"/>
    </xf>
    <xf numFmtId="0" fontId="11" fillId="0" borderId="99" xfId="68" applyFont="1" applyFill="1" applyBorder="1" applyAlignment="1" applyProtection="1">
      <alignment horizontal="center" vertical="center"/>
      <protection locked="0"/>
    </xf>
    <xf numFmtId="0" fontId="18" fillId="35" borderId="0" xfId="68" applyFont="1" applyFill="1" applyBorder="1" applyAlignment="1" applyProtection="1">
      <alignment horizontal="right" vertical="center"/>
      <protection locked="0"/>
    </xf>
    <xf numFmtId="0" fontId="16" fillId="0" borderId="0" xfId="68" applyFont="1" applyFill="1" applyBorder="1" applyAlignment="1" applyProtection="1">
      <alignment horizontal="center" vertical="center"/>
      <protection locked="0"/>
    </xf>
    <xf numFmtId="0" fontId="78" fillId="0" borderId="100" xfId="68" applyFont="1" applyFill="1" applyBorder="1" applyAlignment="1" applyProtection="1">
      <alignment horizontal="center" vertical="center"/>
      <protection locked="0"/>
    </xf>
    <xf numFmtId="0" fontId="78" fillId="0" borderId="36" xfId="68" applyFont="1" applyFill="1" applyBorder="1" applyAlignment="1" applyProtection="1">
      <alignment horizontal="center" vertical="center"/>
      <protection locked="0"/>
    </xf>
    <xf numFmtId="183" fontId="20" fillId="37" borderId="36" xfId="68" applyNumberFormat="1" applyFont="1" applyFill="1" applyBorder="1" applyAlignment="1" applyProtection="1">
      <alignment horizontal="right" vertical="center"/>
      <protection/>
    </xf>
    <xf numFmtId="183" fontId="20" fillId="37" borderId="101" xfId="68" applyNumberFormat="1" applyFont="1" applyFill="1" applyBorder="1" applyAlignment="1" applyProtection="1">
      <alignment horizontal="right" vertical="center"/>
      <protection/>
    </xf>
    <xf numFmtId="0" fontId="20" fillId="0" borderId="102" xfId="68" applyFont="1" applyFill="1" applyBorder="1" applyAlignment="1" applyProtection="1">
      <alignment horizontal="left" vertical="center" wrapText="1"/>
      <protection locked="0"/>
    </xf>
    <xf numFmtId="0" fontId="20" fillId="0" borderId="103" xfId="68" applyFont="1" applyFill="1" applyBorder="1" applyAlignment="1" applyProtection="1">
      <alignment horizontal="left" vertical="center" wrapText="1"/>
      <protection locked="0"/>
    </xf>
    <xf numFmtId="0" fontId="20" fillId="0" borderId="104" xfId="68" applyFont="1" applyFill="1" applyBorder="1" applyAlignment="1" applyProtection="1">
      <alignment horizontal="left" vertical="center" wrapText="1"/>
      <protection locked="0"/>
    </xf>
    <xf numFmtId="0" fontId="20" fillId="0" borderId="105" xfId="68" applyFont="1" applyFill="1" applyBorder="1" applyAlignment="1" applyProtection="1">
      <alignment horizontal="left" vertical="center" wrapText="1"/>
      <protection locked="0"/>
    </xf>
    <xf numFmtId="0" fontId="20" fillId="0" borderId="106" xfId="68" applyFont="1" applyFill="1" applyBorder="1" applyAlignment="1" applyProtection="1">
      <alignment horizontal="left" vertical="center" wrapText="1"/>
      <protection locked="0"/>
    </xf>
    <xf numFmtId="0" fontId="20" fillId="0" borderId="107" xfId="68" applyFont="1" applyFill="1" applyBorder="1" applyAlignment="1" applyProtection="1">
      <alignment horizontal="left" vertical="center" wrapText="1"/>
      <protection locked="0"/>
    </xf>
    <xf numFmtId="0" fontId="78" fillId="0" borderId="108" xfId="68" applyFont="1" applyFill="1" applyBorder="1" applyAlignment="1" applyProtection="1">
      <alignment horizontal="center" vertical="center" shrinkToFit="1"/>
      <protection locked="0"/>
    </xf>
    <xf numFmtId="0" fontId="78" fillId="0" borderId="16" xfId="68" applyFont="1" applyFill="1" applyBorder="1" applyAlignment="1" applyProtection="1">
      <alignment horizontal="center" vertical="center" shrinkToFit="1"/>
      <protection locked="0"/>
    </xf>
    <xf numFmtId="183" fontId="78" fillId="37" borderId="16" xfId="68" applyNumberFormat="1" applyFont="1" applyFill="1" applyBorder="1" applyAlignment="1" applyProtection="1">
      <alignment horizontal="right" vertical="center"/>
      <protection/>
    </xf>
    <xf numFmtId="183" fontId="78" fillId="37" borderId="109" xfId="68" applyNumberFormat="1" applyFont="1" applyFill="1" applyBorder="1" applyAlignment="1" applyProtection="1">
      <alignment horizontal="right" vertical="center"/>
      <protection/>
    </xf>
    <xf numFmtId="0" fontId="78" fillId="0" borderId="79" xfId="68" applyFont="1" applyFill="1" applyBorder="1" applyAlignment="1" applyProtection="1">
      <alignment horizontal="center" vertical="center" shrinkToFit="1"/>
      <protection locked="0"/>
    </xf>
    <xf numFmtId="0" fontId="78" fillId="0" borderId="22" xfId="68" applyFont="1" applyFill="1" applyBorder="1" applyAlignment="1" applyProtection="1">
      <alignment horizontal="center" vertical="center" shrinkToFit="1"/>
      <protection locked="0"/>
    </xf>
    <xf numFmtId="0" fontId="78" fillId="0" borderId="81" xfId="68" applyFont="1" applyFill="1" applyBorder="1" applyAlignment="1" applyProtection="1">
      <alignment horizontal="center" vertical="center" shrinkToFit="1"/>
      <protection locked="0"/>
    </xf>
    <xf numFmtId="0" fontId="79" fillId="0" borderId="110" xfId="68" applyFont="1" applyFill="1" applyBorder="1" applyAlignment="1" applyProtection="1">
      <alignment horizontal="center" vertical="center"/>
      <protection locked="0"/>
    </xf>
    <xf numFmtId="0" fontId="79" fillId="0" borderId="111" xfId="68" applyFont="1" applyFill="1" applyBorder="1" applyAlignment="1" applyProtection="1">
      <alignment horizontal="center" vertical="center"/>
      <protection locked="0"/>
    </xf>
    <xf numFmtId="183" fontId="78" fillId="37" borderId="111" xfId="68" applyNumberFormat="1" applyFont="1" applyFill="1" applyBorder="1" applyAlignment="1" applyProtection="1">
      <alignment horizontal="right" vertical="center"/>
      <protection/>
    </xf>
    <xf numFmtId="183" fontId="78" fillId="37" borderId="112" xfId="68" applyNumberFormat="1" applyFont="1" applyFill="1" applyBorder="1" applyAlignment="1" applyProtection="1">
      <alignment horizontal="right" vertical="center"/>
      <protection/>
    </xf>
    <xf numFmtId="0" fontId="15" fillId="32" borderId="63" xfId="68" applyFont="1" applyFill="1" applyBorder="1" applyAlignment="1" applyProtection="1">
      <alignment horizontal="right" vertical="center"/>
      <protection/>
    </xf>
    <xf numFmtId="0" fontId="15" fillId="32" borderId="64" xfId="68" applyFont="1" applyFill="1" applyBorder="1" applyAlignment="1" applyProtection="1">
      <alignment horizontal="right" vertical="center"/>
      <protection/>
    </xf>
    <xf numFmtId="0" fontId="15" fillId="32" borderId="53" xfId="68" applyFont="1" applyFill="1" applyBorder="1" applyAlignment="1" applyProtection="1">
      <alignment horizontal="right" vertical="center"/>
      <protection/>
    </xf>
    <xf numFmtId="0" fontId="15" fillId="32" borderId="0" xfId="68" applyFont="1" applyFill="1" applyBorder="1" applyAlignment="1" applyProtection="1">
      <alignment horizontal="right" vertical="center"/>
      <protection/>
    </xf>
    <xf numFmtId="0" fontId="15" fillId="32" borderId="113" xfId="68" applyFont="1" applyFill="1" applyBorder="1" applyAlignment="1" applyProtection="1">
      <alignment horizontal="right" vertical="center"/>
      <protection/>
    </xf>
    <xf numFmtId="0" fontId="15" fillId="32" borderId="38" xfId="68" applyFont="1" applyFill="1" applyBorder="1" applyAlignment="1" applyProtection="1">
      <alignment horizontal="right" vertical="center"/>
      <protection/>
    </xf>
    <xf numFmtId="0" fontId="22" fillId="0" borderId="64" xfId="68" applyFont="1" applyFill="1" applyBorder="1" applyAlignment="1" applyProtection="1">
      <alignment horizontal="center" vertical="center" wrapText="1"/>
      <protection locked="0"/>
    </xf>
    <xf numFmtId="0" fontId="22" fillId="0" borderId="67" xfId="68" applyFont="1" applyFill="1" applyBorder="1" applyAlignment="1" applyProtection="1">
      <alignment horizontal="center" vertical="center" wrapText="1"/>
      <protection locked="0"/>
    </xf>
    <xf numFmtId="0" fontId="22" fillId="0" borderId="0" xfId="68" applyFont="1" applyFill="1" applyBorder="1" applyAlignment="1" applyProtection="1">
      <alignment horizontal="center" vertical="center" wrapText="1"/>
      <protection locked="0"/>
    </xf>
    <xf numFmtId="0" fontId="22" fillId="0" borderId="59" xfId="68" applyFont="1" applyFill="1" applyBorder="1" applyAlignment="1" applyProtection="1">
      <alignment horizontal="center" vertical="center" wrapText="1"/>
      <protection locked="0"/>
    </xf>
    <xf numFmtId="0" fontId="22" fillId="0" borderId="38" xfId="68" applyFont="1" applyFill="1" applyBorder="1" applyAlignment="1" applyProtection="1">
      <alignment horizontal="center" vertical="center" wrapText="1"/>
      <protection locked="0"/>
    </xf>
    <xf numFmtId="0" fontId="22" fillId="0" borderId="114" xfId="68" applyFont="1" applyFill="1" applyBorder="1" applyAlignment="1" applyProtection="1">
      <alignment horizontal="center" vertical="center" wrapText="1"/>
      <protection locked="0"/>
    </xf>
    <xf numFmtId="183" fontId="78" fillId="37" borderId="77" xfId="68" applyNumberFormat="1" applyFont="1" applyFill="1" applyBorder="1" applyAlignment="1" applyProtection="1">
      <alignment horizontal="right" vertical="center"/>
      <protection/>
    </xf>
    <xf numFmtId="183" fontId="78" fillId="37" borderId="22" xfId="68" applyNumberFormat="1" applyFont="1" applyFill="1" applyBorder="1" applyAlignment="1" applyProtection="1">
      <alignment horizontal="right" vertical="center"/>
      <protection/>
    </xf>
    <xf numFmtId="183" fontId="78" fillId="37" borderId="78" xfId="68" applyNumberFormat="1" applyFont="1" applyFill="1" applyBorder="1" applyAlignment="1" applyProtection="1">
      <alignment horizontal="right" vertical="center"/>
      <protection/>
    </xf>
    <xf numFmtId="0" fontId="20" fillId="0" borderId="46" xfId="68" applyFont="1" applyFill="1" applyBorder="1" applyAlignment="1" applyProtection="1">
      <alignment horizontal="left" vertical="center"/>
      <protection locked="0"/>
    </xf>
    <xf numFmtId="0" fontId="20" fillId="0" borderId="43" xfId="68" applyFont="1" applyFill="1" applyBorder="1" applyAlignment="1" applyProtection="1">
      <alignment horizontal="left" vertical="center"/>
      <protection locked="0"/>
    </xf>
    <xf numFmtId="0" fontId="20" fillId="0" borderId="49" xfId="68" applyFont="1" applyFill="1" applyBorder="1" applyAlignment="1" applyProtection="1">
      <alignment horizontal="left" vertical="center"/>
      <protection locked="0"/>
    </xf>
    <xf numFmtId="179" fontId="11" fillId="0" borderId="0" xfId="68" applyNumberFormat="1" applyFont="1" applyFill="1" applyBorder="1" applyAlignment="1" applyProtection="1">
      <alignment horizontal="left" vertical="center"/>
      <protection/>
    </xf>
    <xf numFmtId="179" fontId="11" fillId="0" borderId="55" xfId="68" applyNumberFormat="1" applyFont="1" applyFill="1" applyBorder="1" applyAlignment="1" applyProtection="1">
      <alignment horizontal="left" vertical="center"/>
      <protection/>
    </xf>
    <xf numFmtId="0" fontId="14" fillId="0" borderId="79" xfId="68" applyFont="1" applyFill="1" applyBorder="1" applyAlignment="1" applyProtection="1">
      <alignment horizontal="center" shrinkToFit="1"/>
      <protection locked="0"/>
    </xf>
    <xf numFmtId="0" fontId="14" fillId="0" borderId="22" xfId="68" applyFont="1" applyFill="1" applyBorder="1" applyAlignment="1" applyProtection="1">
      <alignment horizontal="center" shrinkToFit="1"/>
      <protection locked="0"/>
    </xf>
    <xf numFmtId="0" fontId="14" fillId="0" borderId="80" xfId="68" applyFont="1" applyFill="1" applyBorder="1" applyAlignment="1" applyProtection="1">
      <alignment horizontal="center" shrinkToFit="1"/>
      <protection locked="0"/>
    </xf>
    <xf numFmtId="56" fontId="14" fillId="0" borderId="79" xfId="68" applyNumberFormat="1" applyFont="1" applyFill="1" applyBorder="1" applyAlignment="1" applyProtection="1">
      <alignment horizontal="center" shrinkToFit="1"/>
      <protection locked="0"/>
    </xf>
    <xf numFmtId="0" fontId="14" fillId="0" borderId="82" xfId="68" applyFont="1" applyFill="1" applyBorder="1" applyAlignment="1" applyProtection="1">
      <alignment horizontal="center" shrinkToFit="1"/>
      <protection locked="0"/>
    </xf>
    <xf numFmtId="0" fontId="14" fillId="0" borderId="23" xfId="68" applyFont="1" applyFill="1" applyBorder="1" applyAlignment="1" applyProtection="1">
      <alignment horizontal="center" shrinkToFit="1"/>
      <protection locked="0"/>
    </xf>
    <xf numFmtId="0" fontId="14" fillId="0" borderId="86" xfId="68" applyFont="1" applyFill="1" applyBorder="1" applyAlignment="1" applyProtection="1">
      <alignment horizontal="center" shrinkToFit="1"/>
      <protection locked="0"/>
    </xf>
    <xf numFmtId="0" fontId="15" fillId="0" borderId="40" xfId="68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03.4～ar_勤務時間報告書_案" xfId="66"/>
    <cellStyle name="標準_arbeit_kinmuhyo" xfId="67"/>
    <cellStyle name="標準_ｱﾙﾊﾞｲﾄ報告書他" xfId="68"/>
    <cellStyle name="Followed Hyperlink" xfId="69"/>
    <cellStyle name="良い" xfId="70"/>
  </cellStyles>
  <dxfs count="18"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 patternType="lightUp">
          <bgColor indexed="43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42"/>
        </patternFill>
      </fill>
    </dxf>
    <dxf>
      <font>
        <color indexed="43"/>
      </font>
      <fill>
        <patternFill>
          <bgColor indexed="43"/>
        </patternFill>
      </fill>
    </dxf>
    <dxf>
      <font>
        <color rgb="FFFFFF99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CCFFCC"/>
        </patternFill>
      </fill>
      <border/>
    </dxf>
    <dxf>
      <font>
        <color rgb="FFFFFF99"/>
      </font>
      <fill>
        <patternFill patternType="lightUp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0</xdr:row>
      <xdr:rowOff>38100</xdr:rowOff>
    </xdr:from>
    <xdr:to>
      <xdr:col>41</xdr:col>
      <xdr:colOff>1828800</xdr:colOff>
      <xdr:row>2</xdr:row>
      <xdr:rowOff>38100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8543925" y="38100"/>
          <a:ext cx="3552825" cy="57150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支払原資となる「研究費名」を記入してください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例：「基盤研究（Ｃ）」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2</xdr:row>
      <xdr:rowOff>95250</xdr:rowOff>
    </xdr:from>
    <xdr:to>
      <xdr:col>41</xdr:col>
      <xdr:colOff>1847850</xdr:colOff>
      <xdr:row>5</xdr:row>
      <xdr:rowOff>19050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8553450" y="666750"/>
          <a:ext cx="3562350" cy="6953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本用務に係る通勤等の交通費を申請される場合は、チェック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レ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を入れ、別紙の「交通費申請書」を一緒に提出してください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495300</xdr:colOff>
      <xdr:row>5</xdr:row>
      <xdr:rowOff>104775</xdr:rowOff>
    </xdr:from>
    <xdr:to>
      <xdr:col>41</xdr:col>
      <xdr:colOff>1838325</xdr:colOff>
      <xdr:row>10</xdr:row>
      <xdr:rowOff>219075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8553450" y="1447800"/>
          <a:ext cx="3552825" cy="13049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対象勤務期間の入力について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たとえば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月の勤務時間報告書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であれば、このセルに「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2023/12/1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」と入力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すれば、「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日」と表示され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同時に「日付（曜日）」の欄にも暦データが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自動表示されます。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485775</xdr:colOff>
      <xdr:row>11</xdr:row>
      <xdr:rowOff>38100</xdr:rowOff>
    </xdr:from>
    <xdr:to>
      <xdr:col>41</xdr:col>
      <xdr:colOff>1828800</xdr:colOff>
      <xdr:row>13</xdr:row>
      <xdr:rowOff>171450</xdr:rowOff>
    </xdr:to>
    <xdr:sp>
      <xdr:nvSpPr>
        <xdr:cNvPr id="4" name="テキスト ボックス 25"/>
        <xdr:cNvSpPr txBox="1">
          <a:spLocks noChangeArrowheads="1"/>
        </xdr:cNvSpPr>
      </xdr:nvSpPr>
      <xdr:spPr>
        <a:xfrm>
          <a:off x="8543925" y="2819400"/>
          <a:ext cx="3552825" cy="628650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「ﾊﾟｰﾄﾀｲﾑ職員契約内容」の出勤曜日及び所定労働時間数／日を入力してください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504825</xdr:colOff>
      <xdr:row>20</xdr:row>
      <xdr:rowOff>200025</xdr:rowOff>
    </xdr:from>
    <xdr:to>
      <xdr:col>41</xdr:col>
      <xdr:colOff>1847850</xdr:colOff>
      <xdr:row>23</xdr:row>
      <xdr:rowOff>57150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8562975" y="5210175"/>
          <a:ext cx="3552825" cy="60007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勤務時間が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時間以上の場合は、休憩時間数を入力してください。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40</xdr:col>
      <xdr:colOff>476250</xdr:colOff>
      <xdr:row>14</xdr:row>
      <xdr:rowOff>57150</xdr:rowOff>
    </xdr:from>
    <xdr:to>
      <xdr:col>41</xdr:col>
      <xdr:colOff>1819275</xdr:colOff>
      <xdr:row>15</xdr:row>
      <xdr:rowOff>200025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534400" y="3581400"/>
          <a:ext cx="3552825" cy="3905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勤務時間は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分単位で記入してください。</a:t>
          </a:r>
        </a:p>
      </xdr:txBody>
    </xdr:sp>
    <xdr:clientData/>
  </xdr:twoCellAnchor>
  <xdr:twoCellAnchor>
    <xdr:from>
      <xdr:col>40</xdr:col>
      <xdr:colOff>476250</xdr:colOff>
      <xdr:row>16</xdr:row>
      <xdr:rowOff>66675</xdr:rowOff>
    </xdr:from>
    <xdr:to>
      <xdr:col>41</xdr:col>
      <xdr:colOff>1819275</xdr:colOff>
      <xdr:row>18</xdr:row>
      <xdr:rowOff>152400</xdr:rowOff>
    </xdr:to>
    <xdr:sp>
      <xdr:nvSpPr>
        <xdr:cNvPr id="7" name="テキスト ボックス 39"/>
        <xdr:cNvSpPr txBox="1">
          <a:spLocks noChangeArrowheads="1"/>
        </xdr:cNvSpPr>
      </xdr:nvSpPr>
      <xdr:spPr>
        <a:xfrm>
          <a:off x="8534400" y="4086225"/>
          <a:ext cx="3552825" cy="58102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勤務内容は、具体的に入力してください。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一日毎に入力し、「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」等で省略しないでください。</a:t>
          </a:r>
        </a:p>
      </xdr:txBody>
    </xdr:sp>
    <xdr:clientData/>
  </xdr:twoCellAnchor>
  <xdr:twoCellAnchor>
    <xdr:from>
      <xdr:col>37</xdr:col>
      <xdr:colOff>161925</xdr:colOff>
      <xdr:row>0</xdr:row>
      <xdr:rowOff>133350</xdr:rowOff>
    </xdr:from>
    <xdr:to>
      <xdr:col>40</xdr:col>
      <xdr:colOff>476250</xdr:colOff>
      <xdr:row>1</xdr:row>
      <xdr:rowOff>38100</xdr:rowOff>
    </xdr:to>
    <xdr:sp>
      <xdr:nvSpPr>
        <xdr:cNvPr id="8" name="カギ線コネクタ 8"/>
        <xdr:cNvSpPr>
          <a:spLocks/>
        </xdr:cNvSpPr>
      </xdr:nvSpPr>
      <xdr:spPr>
        <a:xfrm rot="10800000">
          <a:off x="7439025" y="133350"/>
          <a:ext cx="1095375" cy="190500"/>
        </a:xfrm>
        <a:prstGeom prst="bentConnector3">
          <a:avLst>
            <a:gd name="adj" fmla="val 49564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333375</xdr:colOff>
      <xdr:row>1</xdr:row>
      <xdr:rowOff>133350</xdr:rowOff>
    </xdr:from>
    <xdr:to>
      <xdr:col>40</xdr:col>
      <xdr:colOff>485775</xdr:colOff>
      <xdr:row>3</xdr:row>
      <xdr:rowOff>76200</xdr:rowOff>
    </xdr:to>
    <xdr:sp>
      <xdr:nvSpPr>
        <xdr:cNvPr id="9" name="カギ線コネクタ 40"/>
        <xdr:cNvSpPr>
          <a:spLocks/>
        </xdr:cNvSpPr>
      </xdr:nvSpPr>
      <xdr:spPr>
        <a:xfrm rot="10800000">
          <a:off x="7610475" y="419100"/>
          <a:ext cx="933450" cy="581025"/>
        </a:xfrm>
        <a:prstGeom prst="bentConnector3">
          <a:avLst>
            <a:gd name="adj" fmla="val 22259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161925</xdr:colOff>
      <xdr:row>2</xdr:row>
      <xdr:rowOff>171450</xdr:rowOff>
    </xdr:from>
    <xdr:to>
      <xdr:col>40</xdr:col>
      <xdr:colOff>495300</xdr:colOff>
      <xdr:row>5</xdr:row>
      <xdr:rowOff>123825</xdr:rowOff>
    </xdr:to>
    <xdr:sp>
      <xdr:nvSpPr>
        <xdr:cNvPr id="10" name="カギ線コネクタ 41"/>
        <xdr:cNvSpPr>
          <a:spLocks/>
        </xdr:cNvSpPr>
      </xdr:nvSpPr>
      <xdr:spPr>
        <a:xfrm rot="10800000">
          <a:off x="7439025" y="742950"/>
          <a:ext cx="1114425" cy="723900"/>
        </a:xfrm>
        <a:prstGeom prst="bentConnector3">
          <a:avLst>
            <a:gd name="adj" fmla="val 28236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9</xdr:row>
      <xdr:rowOff>9525</xdr:rowOff>
    </xdr:from>
    <xdr:to>
      <xdr:col>40</xdr:col>
      <xdr:colOff>466725</xdr:colOff>
      <xdr:row>15</xdr:row>
      <xdr:rowOff>9525</xdr:rowOff>
    </xdr:to>
    <xdr:sp>
      <xdr:nvSpPr>
        <xdr:cNvPr id="11" name="カギ線コネクタ 67"/>
        <xdr:cNvSpPr>
          <a:spLocks/>
        </xdr:cNvSpPr>
      </xdr:nvSpPr>
      <xdr:spPr>
        <a:xfrm rot="10800000">
          <a:off x="2428875" y="2295525"/>
          <a:ext cx="6096000" cy="1485900"/>
        </a:xfrm>
        <a:prstGeom prst="bentConnector3">
          <a:avLst>
            <a:gd name="adj" fmla="val 49842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15</xdr:row>
      <xdr:rowOff>152400</xdr:rowOff>
    </xdr:from>
    <xdr:to>
      <xdr:col>40</xdr:col>
      <xdr:colOff>457200</xdr:colOff>
      <xdr:row>17</xdr:row>
      <xdr:rowOff>114300</xdr:rowOff>
    </xdr:to>
    <xdr:sp>
      <xdr:nvSpPr>
        <xdr:cNvPr id="12" name="カギ線コネクタ 70"/>
        <xdr:cNvSpPr>
          <a:spLocks/>
        </xdr:cNvSpPr>
      </xdr:nvSpPr>
      <xdr:spPr>
        <a:xfrm rot="10800000">
          <a:off x="7820025" y="3924300"/>
          <a:ext cx="695325" cy="4572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219075</xdr:rowOff>
    </xdr:from>
    <xdr:to>
      <xdr:col>40</xdr:col>
      <xdr:colOff>514350</xdr:colOff>
      <xdr:row>22</xdr:row>
      <xdr:rowOff>238125</xdr:rowOff>
    </xdr:to>
    <xdr:sp>
      <xdr:nvSpPr>
        <xdr:cNvPr id="13" name="カギ線コネクタ 73"/>
        <xdr:cNvSpPr>
          <a:spLocks/>
        </xdr:cNvSpPr>
      </xdr:nvSpPr>
      <xdr:spPr>
        <a:xfrm rot="10800000" flipV="1">
          <a:off x="2962275" y="5476875"/>
          <a:ext cx="5610225" cy="266700"/>
        </a:xfrm>
        <a:prstGeom prst="bentConnector3">
          <a:avLst>
            <a:gd name="adj" fmla="val 57078"/>
          </a:avLst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342900</xdr:colOff>
      <xdr:row>5</xdr:row>
      <xdr:rowOff>114300</xdr:rowOff>
    </xdr:from>
    <xdr:to>
      <xdr:col>40</xdr:col>
      <xdr:colOff>476250</xdr:colOff>
      <xdr:row>11</xdr:row>
      <xdr:rowOff>47625</xdr:rowOff>
    </xdr:to>
    <xdr:sp>
      <xdr:nvSpPr>
        <xdr:cNvPr id="14" name="直線矢印コネクタ 34842"/>
        <xdr:cNvSpPr>
          <a:spLocks/>
        </xdr:cNvSpPr>
      </xdr:nvSpPr>
      <xdr:spPr>
        <a:xfrm flipH="1" flipV="1">
          <a:off x="8048625" y="1457325"/>
          <a:ext cx="485775" cy="1371600"/>
        </a:xfrm>
        <a:prstGeom prst="straightConnector1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114300</xdr:rowOff>
    </xdr:from>
    <xdr:to>
      <xdr:col>41</xdr:col>
      <xdr:colOff>1857375</xdr:colOff>
      <xdr:row>40</xdr:row>
      <xdr:rowOff>133350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8572500" y="9086850"/>
          <a:ext cx="3552825" cy="1019175"/>
        </a:xfrm>
        <a:prstGeom prst="rect">
          <a:avLst/>
        </a:prstGeom>
        <a:solidFill>
          <a:srgbClr val="FF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休日授業実施日に勤務した場合は振替休日を取得するか、もしくは「休日勤務」欄に実労働時間数を入力してください。（その場合、時給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1.35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で計算します）</a:t>
          </a:r>
        </a:p>
      </xdr:txBody>
    </xdr:sp>
    <xdr:clientData/>
  </xdr:twoCellAnchor>
  <xdr:twoCellAnchor>
    <xdr:from>
      <xdr:col>33</xdr:col>
      <xdr:colOff>28575</xdr:colOff>
      <xdr:row>36</xdr:row>
      <xdr:rowOff>161925</xdr:rowOff>
    </xdr:from>
    <xdr:to>
      <xdr:col>40</xdr:col>
      <xdr:colOff>514350</xdr:colOff>
      <xdr:row>38</xdr:row>
      <xdr:rowOff>123825</xdr:rowOff>
    </xdr:to>
    <xdr:sp>
      <xdr:nvSpPr>
        <xdr:cNvPr id="16" name="カギ線コネクタ 21"/>
        <xdr:cNvSpPr>
          <a:spLocks/>
        </xdr:cNvSpPr>
      </xdr:nvSpPr>
      <xdr:spPr>
        <a:xfrm rot="10800000">
          <a:off x="6134100" y="9134475"/>
          <a:ext cx="2438400" cy="457200"/>
        </a:xfrm>
        <a:prstGeom prst="bentConnector3">
          <a:avLst/>
        </a:prstGeom>
        <a:noFill/>
        <a:ln w="28575" cmpd="sng">
          <a:solidFill>
            <a:srgbClr val="0000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showGridLines="0" tabSelected="1" view="pageBreakPreview" zoomScaleNormal="70" zoomScaleSheetLayoutView="100" zoomScalePageLayoutView="0" workbookViewId="0" topLeftCell="A1">
      <pane xSplit="1" ySplit="8" topLeftCell="B9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1" sqref="A1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hidden="1" customWidth="1"/>
    <col min="41" max="41" width="29.00390625" style="6" customWidth="1"/>
    <col min="42" max="42" width="30.25390625" style="2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0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117" t="s">
        <v>61</v>
      </c>
      <c r="AA1" s="118"/>
      <c r="AB1" s="118"/>
      <c r="AC1" s="121" t="s">
        <v>62</v>
      </c>
      <c r="AD1" s="121"/>
      <c r="AE1" s="121"/>
      <c r="AF1" s="121"/>
      <c r="AG1" s="121"/>
      <c r="AH1" s="121"/>
      <c r="AI1" s="121"/>
      <c r="AJ1" s="121"/>
      <c r="AK1" s="121"/>
      <c r="AL1" s="122"/>
      <c r="AM1" s="123"/>
      <c r="AN1" s="68"/>
    </row>
    <row r="2" spans="1:40" ht="22.5" customHeight="1" thickBot="1">
      <c r="A2" s="61"/>
      <c r="Z2" s="119"/>
      <c r="AA2" s="120"/>
      <c r="AB2" s="120"/>
      <c r="AC2" s="124" t="s">
        <v>63</v>
      </c>
      <c r="AD2" s="124"/>
      <c r="AE2" s="124"/>
      <c r="AF2" s="124"/>
      <c r="AG2" s="124"/>
      <c r="AH2" s="124"/>
      <c r="AI2" s="124"/>
      <c r="AJ2" s="124"/>
      <c r="AK2" s="124"/>
      <c r="AL2" s="125"/>
      <c r="AM2" s="126"/>
      <c r="AN2" s="69"/>
    </row>
    <row r="3" spans="1:41" s="2" customFormat="1" ht="27.75" customHeight="1" thickBot="1">
      <c r="A3" s="44" t="s">
        <v>73</v>
      </c>
      <c r="B3" s="62" t="s">
        <v>66</v>
      </c>
      <c r="C3" s="45"/>
      <c r="D3" s="45"/>
      <c r="E3" s="45"/>
      <c r="F3" s="45"/>
      <c r="G3" s="45"/>
      <c r="H3" s="45"/>
      <c r="I3" s="45"/>
      <c r="J3" s="45"/>
      <c r="K3" s="63" t="s">
        <v>67</v>
      </c>
      <c r="L3" s="45"/>
      <c r="M3" s="45"/>
      <c r="N3" s="45"/>
      <c r="O3" s="45"/>
      <c r="P3" s="127"/>
      <c r="Q3" s="127"/>
      <c r="R3" s="127"/>
      <c r="S3" s="45"/>
      <c r="T3" s="45"/>
      <c r="U3" s="45"/>
      <c r="V3" s="45"/>
      <c r="W3" s="45"/>
      <c r="X3" s="128" t="s">
        <v>65</v>
      </c>
      <c r="Y3" s="129"/>
      <c r="Z3" s="130" t="s">
        <v>26</v>
      </c>
      <c r="AA3" s="131"/>
      <c r="AB3" s="131"/>
      <c r="AC3" s="132"/>
      <c r="AD3" s="133">
        <v>45383</v>
      </c>
      <c r="AE3" s="134"/>
      <c r="AF3" s="134"/>
      <c r="AG3" s="134"/>
      <c r="AH3" s="134"/>
      <c r="AI3" s="46" t="s">
        <v>2</v>
      </c>
      <c r="AJ3" s="135">
        <f>IF(MONTH(AD3)=2,DATE(YEAR(AD3),MONTH(AD3),28),IF(MONTH(AD3)=4,DATE(YEAR(AD3),MONTH(AD3),30),IF(MONTH(AD3)=6,DATE(YEAR(AD3),MONTH(AD3),30),IF(MONTH(AD3)=9,DATE(YEAR(AD3),MONTH(AD3),30),IF(MONTH(AD3)=11,DATE(YEAR(AD3),MONTH(AD3),30),DATE(YEAR(AD3),MONTH(AD3),31))))))</f>
        <v>45412</v>
      </c>
      <c r="AK3" s="135"/>
      <c r="AL3" s="135"/>
      <c r="AM3" s="136"/>
      <c r="AN3" s="82"/>
      <c r="AO3" s="7" t="s">
        <v>90</v>
      </c>
    </row>
    <row r="4" spans="1:71" s="9" customFormat="1" ht="14.25" customHeight="1" thickTop="1">
      <c r="A4" s="8" t="s">
        <v>21</v>
      </c>
      <c r="B4" s="137">
        <f>ASC(PHONETIC(B5))</f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 t="s">
        <v>35</v>
      </c>
      <c r="Q4" s="140"/>
      <c r="R4" s="141"/>
      <c r="S4" s="148" t="s">
        <v>0</v>
      </c>
      <c r="T4" s="149"/>
      <c r="U4" s="149"/>
      <c r="V4" s="149"/>
      <c r="W4" s="149"/>
      <c r="X4" s="149"/>
      <c r="Y4" s="149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70"/>
      <c r="AO4" s="42" t="s">
        <v>91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3"/>
    </row>
    <row r="5" spans="1:40" s="9" customFormat="1" ht="18.75" customHeight="1">
      <c r="A5" s="150" t="s">
        <v>22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  <c r="P5" s="142"/>
      <c r="Q5" s="143"/>
      <c r="R5" s="144"/>
      <c r="S5" s="158"/>
      <c r="T5" s="159"/>
      <c r="U5" s="159"/>
      <c r="V5" s="159"/>
      <c r="W5" s="159"/>
      <c r="X5" s="159"/>
      <c r="Y5" s="160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162" t="s">
        <v>64</v>
      </c>
      <c r="AI5" s="162"/>
      <c r="AJ5" s="162"/>
      <c r="AK5" s="162"/>
      <c r="AL5" s="162"/>
      <c r="AM5" s="163"/>
      <c r="AN5" s="71"/>
    </row>
    <row r="6" spans="1:40" s="9" customFormat="1" ht="14.25" customHeight="1" thickBot="1">
      <c r="A6" s="151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45"/>
      <c r="Q6" s="146"/>
      <c r="R6" s="147"/>
      <c r="S6" s="161"/>
      <c r="T6" s="146"/>
      <c r="U6" s="146"/>
      <c r="V6" s="146"/>
      <c r="W6" s="146"/>
      <c r="X6" s="146"/>
      <c r="Y6" s="147"/>
      <c r="Z6" s="53"/>
      <c r="AA6" s="54"/>
      <c r="AB6" s="54"/>
      <c r="AC6" s="54"/>
      <c r="AD6" s="55"/>
      <c r="AE6" s="55"/>
      <c r="AF6" s="56"/>
      <c r="AG6" s="60"/>
      <c r="AH6" s="57"/>
      <c r="AI6" s="57"/>
      <c r="AJ6" s="57"/>
      <c r="AK6" s="57"/>
      <c r="AL6" s="57"/>
      <c r="AM6" s="58" t="s">
        <v>58</v>
      </c>
      <c r="AN6" s="71"/>
    </row>
    <row r="7" spans="1:40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5"/>
    </row>
    <row r="8" spans="1:42" s="15" customFormat="1" ht="38.25" customHeight="1">
      <c r="A8" s="13" t="s">
        <v>51</v>
      </c>
      <c r="B8" s="164" t="s">
        <v>3</v>
      </c>
      <c r="C8" s="165"/>
      <c r="D8" s="166"/>
      <c r="E8" s="167" t="s">
        <v>1</v>
      </c>
      <c r="F8" s="168"/>
      <c r="G8" s="168"/>
      <c r="H8" s="168"/>
      <c r="I8" s="168"/>
      <c r="J8" s="168"/>
      <c r="K8" s="169"/>
      <c r="L8" s="170" t="s">
        <v>4</v>
      </c>
      <c r="M8" s="168"/>
      <c r="N8" s="169"/>
      <c r="O8" s="170" t="s">
        <v>89</v>
      </c>
      <c r="P8" s="168"/>
      <c r="Q8" s="169"/>
      <c r="R8" s="171" t="s">
        <v>69</v>
      </c>
      <c r="S8" s="172"/>
      <c r="T8" s="173"/>
      <c r="U8" s="174" t="s">
        <v>19</v>
      </c>
      <c r="V8" s="175"/>
      <c r="W8" s="176"/>
      <c r="X8" s="177" t="s">
        <v>54</v>
      </c>
      <c r="Y8" s="178"/>
      <c r="Z8" s="179"/>
      <c r="AA8" s="180" t="s">
        <v>72</v>
      </c>
      <c r="AB8" s="181"/>
      <c r="AC8" s="182"/>
      <c r="AD8" s="183" t="s">
        <v>20</v>
      </c>
      <c r="AE8" s="184"/>
      <c r="AF8" s="185"/>
      <c r="AG8" s="186" t="s">
        <v>6</v>
      </c>
      <c r="AH8" s="186"/>
      <c r="AI8" s="187"/>
      <c r="AJ8" s="188" t="s">
        <v>55</v>
      </c>
      <c r="AK8" s="189"/>
      <c r="AL8" s="189"/>
      <c r="AM8" s="190"/>
      <c r="AN8" s="72"/>
      <c r="AP8" s="14"/>
    </row>
    <row r="9" spans="1:42" s="16" customFormat="1" ht="19.5" customHeight="1">
      <c r="A9" s="28">
        <f>AD3</f>
        <v>45383</v>
      </c>
      <c r="B9" s="191"/>
      <c r="C9" s="192"/>
      <c r="D9" s="193"/>
      <c r="E9" s="191"/>
      <c r="F9" s="192"/>
      <c r="G9" s="192"/>
      <c r="H9" s="32">
        <f>IF(E9="","","～")</f>
      </c>
      <c r="I9" s="192"/>
      <c r="J9" s="192"/>
      <c r="K9" s="193"/>
      <c r="L9" s="192"/>
      <c r="M9" s="192"/>
      <c r="N9" s="193"/>
      <c r="O9" s="194"/>
      <c r="P9" s="195"/>
      <c r="Q9" s="196"/>
      <c r="R9" s="197">
        <f>IF(E9="","",I9-E9-L9)</f>
      </c>
      <c r="S9" s="198"/>
      <c r="T9" s="199"/>
      <c r="U9" s="200">
        <f>IF(E9="","",IF(R9="7:00","",IF(R9-"7:00"&gt;=0,R9-"7:00","")))</f>
      </c>
      <c r="V9" s="201"/>
      <c r="W9" s="202"/>
      <c r="X9" s="200">
        <f>IF(E9="","",IF(R9-"7:00"&lt;=0,IF(R9&gt;B9,R9-B9,""),"7:00"-B9))</f>
      </c>
      <c r="Y9" s="201"/>
      <c r="Z9" s="202"/>
      <c r="AA9" s="200">
        <f>IF(I9="","",IF(MAX(I9,"22:00")-"22:00"=0,"",(I9-"22:00")))</f>
      </c>
      <c r="AB9" s="201"/>
      <c r="AC9" s="201"/>
      <c r="AD9" s="203"/>
      <c r="AE9" s="204"/>
      <c r="AF9" s="205"/>
      <c r="AG9" s="206">
        <f>IF(O9="年休",B9,"")</f>
      </c>
      <c r="AH9" s="207"/>
      <c r="AI9" s="208"/>
      <c r="AJ9" s="209"/>
      <c r="AK9" s="210"/>
      <c r="AL9" s="210"/>
      <c r="AM9" s="211"/>
      <c r="AN9" s="73"/>
      <c r="AO9" s="16" t="s">
        <v>92</v>
      </c>
      <c r="AP9" s="17"/>
    </row>
    <row r="10" spans="1:42" s="16" customFormat="1" ht="19.5" customHeight="1">
      <c r="A10" s="29">
        <f aca="true" t="shared" si="0" ref="A10:A39">A9+1</f>
        <v>45384</v>
      </c>
      <c r="B10" s="212"/>
      <c r="C10" s="213"/>
      <c r="D10" s="214"/>
      <c r="E10" s="212"/>
      <c r="F10" s="213"/>
      <c r="G10" s="213"/>
      <c r="H10" s="33">
        <f>IF(E10="","","～")</f>
      </c>
      <c r="I10" s="213"/>
      <c r="J10" s="213"/>
      <c r="K10" s="214"/>
      <c r="L10" s="212"/>
      <c r="M10" s="213"/>
      <c r="N10" s="214"/>
      <c r="O10" s="215"/>
      <c r="P10" s="216"/>
      <c r="Q10" s="217"/>
      <c r="R10" s="218">
        <f>IF(E10="","",I10-E10-L10)</f>
      </c>
      <c r="S10" s="219"/>
      <c r="T10" s="220"/>
      <c r="U10" s="221">
        <f>IF(E10="","",IF(R10="7:00","",IF(R10-"7:00"&gt;=0,R10-"7:00","")))</f>
      </c>
      <c r="V10" s="207"/>
      <c r="W10" s="222"/>
      <c r="X10" s="221">
        <f aca="true" t="shared" si="1" ref="X10:X39">IF(E10="","",IF(R10-"7:00"&lt;=0,IF(R10&gt;B10,R10-B10,""),"7:00"-B10))</f>
      </c>
      <c r="Y10" s="207"/>
      <c r="Z10" s="222"/>
      <c r="AA10" s="221">
        <f aca="true" t="shared" si="2" ref="AA10:AA39">IF(I10="","",IF(MAX(I10,"22:00")-"22:00"=0,"",(I10-"22:00")))</f>
      </c>
      <c r="AB10" s="207"/>
      <c r="AC10" s="207"/>
      <c r="AD10" s="223"/>
      <c r="AE10" s="224"/>
      <c r="AF10" s="225"/>
      <c r="AG10" s="206">
        <f>IF(O10="年休",B10,"")</f>
      </c>
      <c r="AH10" s="207"/>
      <c r="AI10" s="208"/>
      <c r="AJ10" s="209"/>
      <c r="AK10" s="210"/>
      <c r="AL10" s="210"/>
      <c r="AM10" s="211"/>
      <c r="AN10" s="65"/>
      <c r="AO10" s="18" t="s">
        <v>93</v>
      </c>
      <c r="AP10" s="19" t="s">
        <v>94</v>
      </c>
    </row>
    <row r="11" spans="1:42" s="16" customFormat="1" ht="19.5" customHeight="1">
      <c r="A11" s="29">
        <f t="shared" si="0"/>
        <v>45385</v>
      </c>
      <c r="B11" s="212"/>
      <c r="C11" s="213"/>
      <c r="D11" s="214"/>
      <c r="E11" s="212"/>
      <c r="F11" s="213"/>
      <c r="G11" s="213"/>
      <c r="H11" s="33">
        <f aca="true" t="shared" si="3" ref="H11:H39">IF(E11="","","～")</f>
      </c>
      <c r="I11" s="213"/>
      <c r="J11" s="213"/>
      <c r="K11" s="214"/>
      <c r="L11" s="212"/>
      <c r="M11" s="213"/>
      <c r="N11" s="214"/>
      <c r="O11" s="215"/>
      <c r="P11" s="216"/>
      <c r="Q11" s="217"/>
      <c r="R11" s="218">
        <f aca="true" t="shared" si="4" ref="R11:R39">IF(E11="","",I11-E11-L11)</f>
      </c>
      <c r="S11" s="219"/>
      <c r="T11" s="220"/>
      <c r="U11" s="221">
        <f aca="true" t="shared" si="5" ref="U11:U39">IF(E11="","",IF(R11="7:00","",IF(R11-"7:00"&gt;=0,R11-"7:00","")))</f>
      </c>
      <c r="V11" s="207"/>
      <c r="W11" s="222"/>
      <c r="X11" s="221">
        <f t="shared" si="1"/>
      </c>
      <c r="Y11" s="207"/>
      <c r="Z11" s="222"/>
      <c r="AA11" s="221">
        <f t="shared" si="2"/>
      </c>
      <c r="AB11" s="207"/>
      <c r="AC11" s="207"/>
      <c r="AD11" s="223"/>
      <c r="AE11" s="224"/>
      <c r="AF11" s="225"/>
      <c r="AG11" s="206">
        <f aca="true" t="shared" si="6" ref="AG11:AG39">IF(O11="年休",B11,"")</f>
      </c>
      <c r="AH11" s="207"/>
      <c r="AI11" s="208"/>
      <c r="AJ11" s="209"/>
      <c r="AK11" s="210"/>
      <c r="AL11" s="210"/>
      <c r="AM11" s="211"/>
      <c r="AN11" s="65"/>
      <c r="AO11" s="20" t="s">
        <v>95</v>
      </c>
      <c r="AP11" s="21">
        <v>45411</v>
      </c>
    </row>
    <row r="12" spans="1:42" s="16" customFormat="1" ht="19.5" customHeight="1">
      <c r="A12" s="29">
        <f t="shared" si="0"/>
        <v>45386</v>
      </c>
      <c r="B12" s="212"/>
      <c r="C12" s="213"/>
      <c r="D12" s="214"/>
      <c r="E12" s="212"/>
      <c r="F12" s="213"/>
      <c r="G12" s="213"/>
      <c r="H12" s="33">
        <f t="shared" si="3"/>
      </c>
      <c r="I12" s="213"/>
      <c r="J12" s="213"/>
      <c r="K12" s="214"/>
      <c r="L12" s="212"/>
      <c r="M12" s="213"/>
      <c r="N12" s="214"/>
      <c r="O12" s="215"/>
      <c r="P12" s="216"/>
      <c r="Q12" s="217"/>
      <c r="R12" s="218">
        <f t="shared" si="4"/>
      </c>
      <c r="S12" s="219"/>
      <c r="T12" s="220"/>
      <c r="U12" s="221">
        <f>IF(E12="","",IF(R12="7:00","",IF(R12-"7:00"&gt;=0,R12-"7:00","")))</f>
      </c>
      <c r="V12" s="207"/>
      <c r="W12" s="222"/>
      <c r="X12" s="221">
        <f t="shared" si="1"/>
      </c>
      <c r="Y12" s="207"/>
      <c r="Z12" s="222"/>
      <c r="AA12" s="221">
        <f t="shared" si="2"/>
      </c>
      <c r="AB12" s="207"/>
      <c r="AC12" s="207"/>
      <c r="AD12" s="223"/>
      <c r="AE12" s="224"/>
      <c r="AF12" s="225"/>
      <c r="AG12" s="206">
        <f t="shared" si="6"/>
      </c>
      <c r="AH12" s="207"/>
      <c r="AI12" s="208"/>
      <c r="AJ12" s="209"/>
      <c r="AK12" s="210"/>
      <c r="AL12" s="210"/>
      <c r="AM12" s="211"/>
      <c r="AN12" s="65"/>
      <c r="AO12" s="20" t="s">
        <v>96</v>
      </c>
      <c r="AP12" s="21">
        <v>45415</v>
      </c>
    </row>
    <row r="13" spans="1:42" s="16" customFormat="1" ht="19.5" customHeight="1">
      <c r="A13" s="29">
        <f t="shared" si="0"/>
        <v>45387</v>
      </c>
      <c r="B13" s="212"/>
      <c r="C13" s="213"/>
      <c r="D13" s="214"/>
      <c r="E13" s="212"/>
      <c r="F13" s="213"/>
      <c r="G13" s="213"/>
      <c r="H13" s="33">
        <f t="shared" si="3"/>
      </c>
      <c r="I13" s="213"/>
      <c r="J13" s="213"/>
      <c r="K13" s="214"/>
      <c r="L13" s="212"/>
      <c r="M13" s="213"/>
      <c r="N13" s="214"/>
      <c r="O13" s="215"/>
      <c r="P13" s="216"/>
      <c r="Q13" s="217"/>
      <c r="R13" s="218">
        <f t="shared" si="4"/>
      </c>
      <c r="S13" s="219"/>
      <c r="T13" s="220"/>
      <c r="U13" s="221">
        <f t="shared" si="5"/>
      </c>
      <c r="V13" s="207"/>
      <c r="W13" s="222"/>
      <c r="X13" s="221">
        <f t="shared" si="1"/>
      </c>
      <c r="Y13" s="207"/>
      <c r="Z13" s="222"/>
      <c r="AA13" s="221">
        <f t="shared" si="2"/>
      </c>
      <c r="AB13" s="207"/>
      <c r="AC13" s="207"/>
      <c r="AD13" s="223"/>
      <c r="AE13" s="224"/>
      <c r="AF13" s="225"/>
      <c r="AG13" s="206">
        <f t="shared" si="6"/>
      </c>
      <c r="AH13" s="207"/>
      <c r="AI13" s="208"/>
      <c r="AJ13" s="209"/>
      <c r="AK13" s="210"/>
      <c r="AL13" s="210"/>
      <c r="AM13" s="211"/>
      <c r="AN13" s="65"/>
      <c r="AO13" s="20" t="s">
        <v>97</v>
      </c>
      <c r="AP13" s="21">
        <v>45416</v>
      </c>
    </row>
    <row r="14" spans="1:42" s="16" customFormat="1" ht="19.5" customHeight="1">
      <c r="A14" s="29">
        <f t="shared" si="0"/>
        <v>45388</v>
      </c>
      <c r="B14" s="212"/>
      <c r="C14" s="213"/>
      <c r="D14" s="214"/>
      <c r="E14" s="212"/>
      <c r="F14" s="213"/>
      <c r="G14" s="213"/>
      <c r="H14" s="33">
        <f t="shared" si="3"/>
      </c>
      <c r="I14" s="213"/>
      <c r="J14" s="213"/>
      <c r="K14" s="214"/>
      <c r="L14" s="212"/>
      <c r="M14" s="213"/>
      <c r="N14" s="214"/>
      <c r="O14" s="215"/>
      <c r="P14" s="216"/>
      <c r="Q14" s="217"/>
      <c r="R14" s="218">
        <f t="shared" si="4"/>
      </c>
      <c r="S14" s="219"/>
      <c r="T14" s="220"/>
      <c r="U14" s="221">
        <f t="shared" si="5"/>
      </c>
      <c r="V14" s="207"/>
      <c r="W14" s="222"/>
      <c r="X14" s="221">
        <f t="shared" si="1"/>
      </c>
      <c r="Y14" s="207"/>
      <c r="Z14" s="222"/>
      <c r="AA14" s="221">
        <f t="shared" si="2"/>
      </c>
      <c r="AB14" s="207"/>
      <c r="AC14" s="207"/>
      <c r="AD14" s="223"/>
      <c r="AE14" s="224"/>
      <c r="AF14" s="225"/>
      <c r="AG14" s="206">
        <f t="shared" si="6"/>
      </c>
      <c r="AH14" s="207"/>
      <c r="AI14" s="208"/>
      <c r="AJ14" s="209"/>
      <c r="AK14" s="210"/>
      <c r="AL14" s="210"/>
      <c r="AM14" s="211"/>
      <c r="AN14" s="65"/>
      <c r="AO14" s="20" t="s">
        <v>98</v>
      </c>
      <c r="AP14" s="21">
        <v>45417</v>
      </c>
    </row>
    <row r="15" spans="1:42" s="16" customFormat="1" ht="19.5" customHeight="1">
      <c r="A15" s="29">
        <f t="shared" si="0"/>
        <v>45389</v>
      </c>
      <c r="B15" s="212"/>
      <c r="C15" s="213"/>
      <c r="D15" s="214"/>
      <c r="E15" s="212"/>
      <c r="F15" s="213"/>
      <c r="G15" s="213"/>
      <c r="H15" s="33">
        <f t="shared" si="3"/>
      </c>
      <c r="I15" s="213"/>
      <c r="J15" s="213"/>
      <c r="K15" s="214"/>
      <c r="L15" s="212"/>
      <c r="M15" s="213"/>
      <c r="N15" s="214"/>
      <c r="O15" s="215"/>
      <c r="P15" s="216"/>
      <c r="Q15" s="217"/>
      <c r="R15" s="218">
        <f t="shared" si="4"/>
      </c>
      <c r="S15" s="219"/>
      <c r="T15" s="220"/>
      <c r="U15" s="221">
        <f t="shared" si="5"/>
      </c>
      <c r="V15" s="207"/>
      <c r="W15" s="222"/>
      <c r="X15" s="221">
        <f t="shared" si="1"/>
      </c>
      <c r="Y15" s="207"/>
      <c r="Z15" s="222"/>
      <c r="AA15" s="221">
        <f t="shared" si="2"/>
      </c>
      <c r="AB15" s="207"/>
      <c r="AC15" s="207"/>
      <c r="AD15" s="223"/>
      <c r="AE15" s="224"/>
      <c r="AF15" s="225"/>
      <c r="AG15" s="206">
        <f t="shared" si="6"/>
      </c>
      <c r="AH15" s="207"/>
      <c r="AI15" s="208"/>
      <c r="AJ15" s="209"/>
      <c r="AK15" s="210"/>
      <c r="AL15" s="210"/>
      <c r="AM15" s="211"/>
      <c r="AN15" s="65"/>
      <c r="AO15" s="20" t="s">
        <v>99</v>
      </c>
      <c r="AP15" s="21">
        <v>45418</v>
      </c>
    </row>
    <row r="16" spans="1:42" s="16" customFormat="1" ht="19.5" customHeight="1">
      <c r="A16" s="29">
        <f t="shared" si="0"/>
        <v>45390</v>
      </c>
      <c r="B16" s="212"/>
      <c r="C16" s="213"/>
      <c r="D16" s="214"/>
      <c r="E16" s="212"/>
      <c r="F16" s="213"/>
      <c r="G16" s="213"/>
      <c r="H16" s="33">
        <f t="shared" si="3"/>
      </c>
      <c r="I16" s="213"/>
      <c r="J16" s="213"/>
      <c r="K16" s="214"/>
      <c r="L16" s="212"/>
      <c r="M16" s="213"/>
      <c r="N16" s="214"/>
      <c r="O16" s="215"/>
      <c r="P16" s="216"/>
      <c r="Q16" s="217"/>
      <c r="R16" s="218">
        <f t="shared" si="4"/>
      </c>
      <c r="S16" s="219"/>
      <c r="T16" s="220"/>
      <c r="U16" s="221">
        <f t="shared" si="5"/>
      </c>
      <c r="V16" s="207"/>
      <c r="W16" s="222"/>
      <c r="X16" s="221">
        <f t="shared" si="1"/>
      </c>
      <c r="Y16" s="207"/>
      <c r="Z16" s="222"/>
      <c r="AA16" s="221">
        <f t="shared" si="2"/>
      </c>
      <c r="AB16" s="207"/>
      <c r="AC16" s="207"/>
      <c r="AD16" s="223"/>
      <c r="AE16" s="224"/>
      <c r="AF16" s="225"/>
      <c r="AG16" s="206">
        <f t="shared" si="6"/>
      </c>
      <c r="AH16" s="207"/>
      <c r="AI16" s="208"/>
      <c r="AJ16" s="209"/>
      <c r="AK16" s="210"/>
      <c r="AL16" s="210"/>
      <c r="AM16" s="211"/>
      <c r="AN16" s="65"/>
      <c r="AO16" s="20" t="s">
        <v>100</v>
      </c>
      <c r="AP16" s="21">
        <v>45488</v>
      </c>
    </row>
    <row r="17" spans="1:42" s="16" customFormat="1" ht="19.5" customHeight="1">
      <c r="A17" s="29">
        <f t="shared" si="0"/>
        <v>45391</v>
      </c>
      <c r="B17" s="212"/>
      <c r="C17" s="213"/>
      <c r="D17" s="214"/>
      <c r="E17" s="212"/>
      <c r="F17" s="213"/>
      <c r="G17" s="213"/>
      <c r="H17" s="33">
        <f t="shared" si="3"/>
      </c>
      <c r="I17" s="213"/>
      <c r="J17" s="213"/>
      <c r="K17" s="214"/>
      <c r="L17" s="212"/>
      <c r="M17" s="213"/>
      <c r="N17" s="214"/>
      <c r="O17" s="215"/>
      <c r="P17" s="216"/>
      <c r="Q17" s="217"/>
      <c r="R17" s="218">
        <f t="shared" si="4"/>
      </c>
      <c r="S17" s="219"/>
      <c r="T17" s="220"/>
      <c r="U17" s="221">
        <f t="shared" si="5"/>
      </c>
      <c r="V17" s="207"/>
      <c r="W17" s="222"/>
      <c r="X17" s="221">
        <f t="shared" si="1"/>
      </c>
      <c r="Y17" s="207"/>
      <c r="Z17" s="222"/>
      <c r="AA17" s="221">
        <f t="shared" si="2"/>
      </c>
      <c r="AB17" s="207"/>
      <c r="AC17" s="207"/>
      <c r="AD17" s="223"/>
      <c r="AE17" s="224"/>
      <c r="AF17" s="225"/>
      <c r="AG17" s="206">
        <f t="shared" si="6"/>
      </c>
      <c r="AH17" s="207"/>
      <c r="AI17" s="208"/>
      <c r="AJ17" s="209"/>
      <c r="AK17" s="210"/>
      <c r="AL17" s="210"/>
      <c r="AM17" s="211"/>
      <c r="AN17" s="65"/>
      <c r="AO17" s="20" t="s">
        <v>43</v>
      </c>
      <c r="AP17" s="21">
        <v>45515</v>
      </c>
    </row>
    <row r="18" spans="1:42" s="16" customFormat="1" ht="19.5" customHeight="1">
      <c r="A18" s="29">
        <f t="shared" si="0"/>
        <v>45392</v>
      </c>
      <c r="B18" s="212"/>
      <c r="C18" s="213"/>
      <c r="D18" s="214"/>
      <c r="E18" s="212"/>
      <c r="F18" s="213"/>
      <c r="G18" s="213"/>
      <c r="H18" s="33">
        <f t="shared" si="3"/>
      </c>
      <c r="I18" s="213"/>
      <c r="J18" s="213"/>
      <c r="K18" s="214"/>
      <c r="L18" s="212"/>
      <c r="M18" s="213"/>
      <c r="N18" s="214"/>
      <c r="O18" s="215"/>
      <c r="P18" s="216"/>
      <c r="Q18" s="217"/>
      <c r="R18" s="218">
        <f t="shared" si="4"/>
      </c>
      <c r="S18" s="219"/>
      <c r="T18" s="220"/>
      <c r="U18" s="221">
        <f t="shared" si="5"/>
      </c>
      <c r="V18" s="207"/>
      <c r="W18" s="222"/>
      <c r="X18" s="221">
        <f t="shared" si="1"/>
      </c>
      <c r="Y18" s="207"/>
      <c r="Z18" s="222"/>
      <c r="AA18" s="221">
        <f t="shared" si="2"/>
      </c>
      <c r="AB18" s="207"/>
      <c r="AC18" s="207"/>
      <c r="AD18" s="223"/>
      <c r="AE18" s="224"/>
      <c r="AF18" s="225"/>
      <c r="AG18" s="206">
        <f t="shared" si="6"/>
      </c>
      <c r="AH18" s="207"/>
      <c r="AI18" s="208"/>
      <c r="AJ18" s="209"/>
      <c r="AK18" s="210"/>
      <c r="AL18" s="210"/>
      <c r="AM18" s="211"/>
      <c r="AN18" s="65"/>
      <c r="AO18" s="20" t="s">
        <v>101</v>
      </c>
      <c r="AP18" s="21" t="s">
        <v>102</v>
      </c>
    </row>
    <row r="19" spans="1:42" s="16" customFormat="1" ht="19.5" customHeight="1">
      <c r="A19" s="29">
        <f t="shared" si="0"/>
        <v>45393</v>
      </c>
      <c r="B19" s="212"/>
      <c r="C19" s="213"/>
      <c r="D19" s="214"/>
      <c r="E19" s="212"/>
      <c r="F19" s="213"/>
      <c r="G19" s="213"/>
      <c r="H19" s="33">
        <f t="shared" si="3"/>
      </c>
      <c r="I19" s="213"/>
      <c r="J19" s="213"/>
      <c r="K19" s="214"/>
      <c r="L19" s="212"/>
      <c r="M19" s="213"/>
      <c r="N19" s="214"/>
      <c r="O19" s="215"/>
      <c r="P19" s="216"/>
      <c r="Q19" s="217"/>
      <c r="R19" s="218">
        <f t="shared" si="4"/>
      </c>
      <c r="S19" s="219"/>
      <c r="T19" s="220"/>
      <c r="U19" s="221">
        <f t="shared" si="5"/>
      </c>
      <c r="V19" s="207"/>
      <c r="W19" s="222"/>
      <c r="X19" s="221">
        <f t="shared" si="1"/>
      </c>
      <c r="Y19" s="207"/>
      <c r="Z19" s="222"/>
      <c r="AA19" s="221">
        <f t="shared" si="2"/>
      </c>
      <c r="AB19" s="207"/>
      <c r="AC19" s="207"/>
      <c r="AD19" s="223"/>
      <c r="AE19" s="224"/>
      <c r="AF19" s="225"/>
      <c r="AG19" s="206">
        <f t="shared" si="6"/>
      </c>
      <c r="AH19" s="207"/>
      <c r="AI19" s="208"/>
      <c r="AJ19" s="209"/>
      <c r="AK19" s="210"/>
      <c r="AL19" s="210"/>
      <c r="AM19" s="211"/>
      <c r="AN19" s="65"/>
      <c r="AO19" s="20" t="s">
        <v>103</v>
      </c>
      <c r="AP19" s="21">
        <v>45551</v>
      </c>
    </row>
    <row r="20" spans="1:42" s="16" customFormat="1" ht="19.5" customHeight="1">
      <c r="A20" s="29">
        <f t="shared" si="0"/>
        <v>45394</v>
      </c>
      <c r="B20" s="212"/>
      <c r="C20" s="213"/>
      <c r="D20" s="214"/>
      <c r="E20" s="212"/>
      <c r="F20" s="213"/>
      <c r="G20" s="213"/>
      <c r="H20" s="33">
        <f t="shared" si="3"/>
      </c>
      <c r="I20" s="213"/>
      <c r="J20" s="213"/>
      <c r="K20" s="214"/>
      <c r="L20" s="212"/>
      <c r="M20" s="213"/>
      <c r="N20" s="214"/>
      <c r="O20" s="215"/>
      <c r="P20" s="216"/>
      <c r="Q20" s="217"/>
      <c r="R20" s="218">
        <f t="shared" si="4"/>
      </c>
      <c r="S20" s="219"/>
      <c r="T20" s="220"/>
      <c r="U20" s="221">
        <f t="shared" si="5"/>
      </c>
      <c r="V20" s="207"/>
      <c r="W20" s="222"/>
      <c r="X20" s="221">
        <f t="shared" si="1"/>
      </c>
      <c r="Y20" s="207"/>
      <c r="Z20" s="222"/>
      <c r="AA20" s="221">
        <f t="shared" si="2"/>
      </c>
      <c r="AB20" s="207"/>
      <c r="AC20" s="207"/>
      <c r="AD20" s="223"/>
      <c r="AE20" s="224"/>
      <c r="AF20" s="225"/>
      <c r="AG20" s="206">
        <f t="shared" si="6"/>
      </c>
      <c r="AH20" s="207"/>
      <c r="AI20" s="208"/>
      <c r="AJ20" s="209"/>
      <c r="AK20" s="210"/>
      <c r="AL20" s="210"/>
      <c r="AM20" s="211"/>
      <c r="AN20" s="65"/>
      <c r="AO20" s="20" t="s">
        <v>104</v>
      </c>
      <c r="AP20" s="21">
        <v>45557</v>
      </c>
    </row>
    <row r="21" spans="1:42" s="16" customFormat="1" ht="19.5" customHeight="1">
      <c r="A21" s="29">
        <f t="shared" si="0"/>
        <v>45395</v>
      </c>
      <c r="B21" s="212"/>
      <c r="C21" s="213"/>
      <c r="D21" s="214"/>
      <c r="E21" s="212"/>
      <c r="F21" s="213"/>
      <c r="G21" s="213"/>
      <c r="H21" s="33">
        <f t="shared" si="3"/>
      </c>
      <c r="I21" s="213"/>
      <c r="J21" s="213"/>
      <c r="K21" s="214"/>
      <c r="L21" s="212"/>
      <c r="M21" s="213"/>
      <c r="N21" s="214"/>
      <c r="O21" s="215"/>
      <c r="P21" s="216"/>
      <c r="Q21" s="217"/>
      <c r="R21" s="218">
        <f t="shared" si="4"/>
      </c>
      <c r="S21" s="219"/>
      <c r="T21" s="220"/>
      <c r="U21" s="221">
        <f t="shared" si="5"/>
      </c>
      <c r="V21" s="207"/>
      <c r="W21" s="222"/>
      <c r="X21" s="221">
        <f t="shared" si="1"/>
      </c>
      <c r="Y21" s="207"/>
      <c r="Z21" s="222"/>
      <c r="AA21" s="221">
        <f t="shared" si="2"/>
      </c>
      <c r="AB21" s="207"/>
      <c r="AC21" s="207"/>
      <c r="AD21" s="223"/>
      <c r="AE21" s="224"/>
      <c r="AF21" s="225"/>
      <c r="AG21" s="206">
        <f t="shared" si="6"/>
      </c>
      <c r="AH21" s="207"/>
      <c r="AI21" s="208"/>
      <c r="AJ21" s="215"/>
      <c r="AK21" s="216"/>
      <c r="AL21" s="216"/>
      <c r="AM21" s="226"/>
      <c r="AN21" s="66"/>
      <c r="AO21" s="20" t="s">
        <v>105</v>
      </c>
      <c r="AP21" s="21">
        <v>45558</v>
      </c>
    </row>
    <row r="22" spans="1:42" s="16" customFormat="1" ht="19.5" customHeight="1">
      <c r="A22" s="29">
        <f t="shared" si="0"/>
        <v>45396</v>
      </c>
      <c r="B22" s="212"/>
      <c r="C22" s="213"/>
      <c r="D22" s="214"/>
      <c r="E22" s="212"/>
      <c r="F22" s="213"/>
      <c r="G22" s="213"/>
      <c r="H22" s="33">
        <f t="shared" si="3"/>
      </c>
      <c r="I22" s="213"/>
      <c r="J22" s="213"/>
      <c r="K22" s="214"/>
      <c r="L22" s="212"/>
      <c r="M22" s="213"/>
      <c r="N22" s="214"/>
      <c r="O22" s="215"/>
      <c r="P22" s="216"/>
      <c r="Q22" s="217"/>
      <c r="R22" s="218">
        <f t="shared" si="4"/>
      </c>
      <c r="S22" s="219"/>
      <c r="T22" s="220"/>
      <c r="U22" s="221">
        <f t="shared" si="5"/>
      </c>
      <c r="V22" s="207"/>
      <c r="W22" s="222"/>
      <c r="X22" s="221">
        <f t="shared" si="1"/>
      </c>
      <c r="Y22" s="207"/>
      <c r="Z22" s="222"/>
      <c r="AA22" s="221">
        <f t="shared" si="2"/>
      </c>
      <c r="AB22" s="207"/>
      <c r="AC22" s="207"/>
      <c r="AD22" s="223"/>
      <c r="AE22" s="224"/>
      <c r="AF22" s="225"/>
      <c r="AG22" s="206">
        <f t="shared" si="6"/>
      </c>
      <c r="AH22" s="207"/>
      <c r="AI22" s="208"/>
      <c r="AJ22" s="209"/>
      <c r="AK22" s="210"/>
      <c r="AL22" s="210"/>
      <c r="AM22" s="211"/>
      <c r="AN22" s="65"/>
      <c r="AO22" s="20" t="s">
        <v>106</v>
      </c>
      <c r="AP22" s="21">
        <v>45579</v>
      </c>
    </row>
    <row r="23" spans="1:42" s="16" customFormat="1" ht="19.5" customHeight="1">
      <c r="A23" s="29">
        <f t="shared" si="0"/>
        <v>45397</v>
      </c>
      <c r="B23" s="212"/>
      <c r="C23" s="213"/>
      <c r="D23" s="214"/>
      <c r="E23" s="212"/>
      <c r="F23" s="213"/>
      <c r="G23" s="213"/>
      <c r="H23" s="33">
        <f t="shared" si="3"/>
      </c>
      <c r="I23" s="213"/>
      <c r="J23" s="213"/>
      <c r="K23" s="214"/>
      <c r="L23" s="212"/>
      <c r="M23" s="213"/>
      <c r="N23" s="214"/>
      <c r="O23" s="215"/>
      <c r="P23" s="216"/>
      <c r="Q23" s="217"/>
      <c r="R23" s="218">
        <f t="shared" si="4"/>
      </c>
      <c r="S23" s="219"/>
      <c r="T23" s="220"/>
      <c r="U23" s="221">
        <f t="shared" si="5"/>
      </c>
      <c r="V23" s="207"/>
      <c r="W23" s="222"/>
      <c r="X23" s="221">
        <f t="shared" si="1"/>
      </c>
      <c r="Y23" s="207"/>
      <c r="Z23" s="222"/>
      <c r="AA23" s="221">
        <f t="shared" si="2"/>
      </c>
      <c r="AB23" s="207"/>
      <c r="AC23" s="207"/>
      <c r="AD23" s="223"/>
      <c r="AE23" s="224"/>
      <c r="AF23" s="225"/>
      <c r="AG23" s="206">
        <f t="shared" si="6"/>
      </c>
      <c r="AH23" s="207"/>
      <c r="AI23" s="208"/>
      <c r="AJ23" s="209"/>
      <c r="AK23" s="210"/>
      <c r="AL23" s="210"/>
      <c r="AM23" s="211"/>
      <c r="AN23" s="65"/>
      <c r="AO23" s="20" t="s">
        <v>107</v>
      </c>
      <c r="AP23" s="21">
        <v>45599</v>
      </c>
    </row>
    <row r="24" spans="1:42" s="16" customFormat="1" ht="19.5" customHeight="1">
      <c r="A24" s="29">
        <f t="shared" si="0"/>
        <v>45398</v>
      </c>
      <c r="B24" s="212"/>
      <c r="C24" s="213"/>
      <c r="D24" s="214"/>
      <c r="E24" s="212"/>
      <c r="F24" s="213"/>
      <c r="G24" s="213"/>
      <c r="H24" s="33">
        <f t="shared" si="3"/>
      </c>
      <c r="I24" s="213"/>
      <c r="J24" s="213"/>
      <c r="K24" s="214"/>
      <c r="L24" s="212"/>
      <c r="M24" s="213"/>
      <c r="N24" s="214"/>
      <c r="O24" s="215"/>
      <c r="P24" s="216"/>
      <c r="Q24" s="217"/>
      <c r="R24" s="218">
        <f t="shared" si="4"/>
      </c>
      <c r="S24" s="219"/>
      <c r="T24" s="220"/>
      <c r="U24" s="221">
        <f t="shared" si="5"/>
      </c>
      <c r="V24" s="207"/>
      <c r="W24" s="222"/>
      <c r="X24" s="221">
        <f t="shared" si="1"/>
      </c>
      <c r="Y24" s="207"/>
      <c r="Z24" s="222"/>
      <c r="AA24" s="221">
        <f t="shared" si="2"/>
      </c>
      <c r="AB24" s="207"/>
      <c r="AC24" s="207"/>
      <c r="AD24" s="223"/>
      <c r="AE24" s="224"/>
      <c r="AF24" s="225"/>
      <c r="AG24" s="206">
        <f t="shared" si="6"/>
      </c>
      <c r="AH24" s="207"/>
      <c r="AI24" s="208"/>
      <c r="AJ24" s="209"/>
      <c r="AK24" s="210"/>
      <c r="AL24" s="210"/>
      <c r="AM24" s="211"/>
      <c r="AN24" s="65"/>
      <c r="AO24" s="22" t="s">
        <v>108</v>
      </c>
      <c r="AP24" s="21">
        <v>45600</v>
      </c>
    </row>
    <row r="25" spans="1:42" s="16" customFormat="1" ht="19.5" customHeight="1">
      <c r="A25" s="29">
        <f t="shared" si="0"/>
        <v>45399</v>
      </c>
      <c r="B25" s="212"/>
      <c r="C25" s="213"/>
      <c r="D25" s="214"/>
      <c r="E25" s="212"/>
      <c r="F25" s="213"/>
      <c r="G25" s="213"/>
      <c r="H25" s="33">
        <f t="shared" si="3"/>
      </c>
      <c r="I25" s="213"/>
      <c r="J25" s="213"/>
      <c r="K25" s="214"/>
      <c r="L25" s="212"/>
      <c r="M25" s="213"/>
      <c r="N25" s="214"/>
      <c r="O25" s="215"/>
      <c r="P25" s="216"/>
      <c r="Q25" s="217"/>
      <c r="R25" s="218">
        <f t="shared" si="4"/>
      </c>
      <c r="S25" s="219"/>
      <c r="T25" s="220"/>
      <c r="U25" s="221">
        <f t="shared" si="5"/>
      </c>
      <c r="V25" s="207"/>
      <c r="W25" s="222"/>
      <c r="X25" s="221">
        <f t="shared" si="1"/>
      </c>
      <c r="Y25" s="207"/>
      <c r="Z25" s="222"/>
      <c r="AA25" s="221">
        <f>IF(I25="","",IF(MAX(I25,"22:00")-"22:00"=0,"",(I25-"22:00")))</f>
      </c>
      <c r="AB25" s="207"/>
      <c r="AC25" s="207"/>
      <c r="AD25" s="223"/>
      <c r="AE25" s="224"/>
      <c r="AF25" s="225"/>
      <c r="AG25" s="206">
        <f t="shared" si="6"/>
      </c>
      <c r="AH25" s="207"/>
      <c r="AI25" s="208"/>
      <c r="AJ25" s="209"/>
      <c r="AK25" s="210"/>
      <c r="AL25" s="210"/>
      <c r="AM25" s="211"/>
      <c r="AN25" s="65"/>
      <c r="AO25" s="20" t="s">
        <v>25</v>
      </c>
      <c r="AP25" s="21">
        <v>45612</v>
      </c>
    </row>
    <row r="26" spans="1:42" s="16" customFormat="1" ht="19.5" customHeight="1">
      <c r="A26" s="29">
        <f t="shared" si="0"/>
        <v>45400</v>
      </c>
      <c r="B26" s="212"/>
      <c r="C26" s="213"/>
      <c r="D26" s="214"/>
      <c r="E26" s="212"/>
      <c r="F26" s="213"/>
      <c r="G26" s="213"/>
      <c r="H26" s="33">
        <f t="shared" si="3"/>
      </c>
      <c r="I26" s="213"/>
      <c r="J26" s="213"/>
      <c r="K26" s="214"/>
      <c r="L26" s="212"/>
      <c r="M26" s="213"/>
      <c r="N26" s="214"/>
      <c r="O26" s="215"/>
      <c r="P26" s="216"/>
      <c r="Q26" s="217"/>
      <c r="R26" s="218">
        <f t="shared" si="4"/>
      </c>
      <c r="S26" s="219"/>
      <c r="T26" s="220"/>
      <c r="U26" s="221">
        <f t="shared" si="5"/>
      </c>
      <c r="V26" s="207"/>
      <c r="W26" s="222"/>
      <c r="X26" s="221">
        <f t="shared" si="1"/>
      </c>
      <c r="Y26" s="207"/>
      <c r="Z26" s="222"/>
      <c r="AA26" s="221">
        <f t="shared" si="2"/>
      </c>
      <c r="AB26" s="207"/>
      <c r="AC26" s="207"/>
      <c r="AD26" s="223"/>
      <c r="AE26" s="224"/>
      <c r="AF26" s="225"/>
      <c r="AG26" s="206">
        <f t="shared" si="6"/>
      </c>
      <c r="AH26" s="207"/>
      <c r="AI26" s="208"/>
      <c r="AJ26" s="209"/>
      <c r="AK26" s="210"/>
      <c r="AL26" s="210"/>
      <c r="AM26" s="211"/>
      <c r="AN26" s="65"/>
      <c r="AO26" s="20" t="s">
        <v>109</v>
      </c>
      <c r="AP26" s="21">
        <v>45619</v>
      </c>
    </row>
    <row r="27" spans="1:42" s="16" customFormat="1" ht="19.5" customHeight="1">
      <c r="A27" s="29">
        <f t="shared" si="0"/>
        <v>45401</v>
      </c>
      <c r="B27" s="212"/>
      <c r="C27" s="213"/>
      <c r="D27" s="214"/>
      <c r="E27" s="212"/>
      <c r="F27" s="213"/>
      <c r="G27" s="213"/>
      <c r="H27" s="33">
        <f t="shared" si="3"/>
      </c>
      <c r="I27" s="213"/>
      <c r="J27" s="213"/>
      <c r="K27" s="214"/>
      <c r="L27" s="212"/>
      <c r="M27" s="213"/>
      <c r="N27" s="214"/>
      <c r="O27" s="215"/>
      <c r="P27" s="216"/>
      <c r="Q27" s="217"/>
      <c r="R27" s="218">
        <f t="shared" si="4"/>
      </c>
      <c r="S27" s="219"/>
      <c r="T27" s="220"/>
      <c r="U27" s="221">
        <f t="shared" si="5"/>
      </c>
      <c r="V27" s="207"/>
      <c r="W27" s="222"/>
      <c r="X27" s="221">
        <f t="shared" si="1"/>
      </c>
      <c r="Y27" s="207"/>
      <c r="Z27" s="222"/>
      <c r="AA27" s="221">
        <f t="shared" si="2"/>
      </c>
      <c r="AB27" s="207"/>
      <c r="AC27" s="207"/>
      <c r="AD27" s="223"/>
      <c r="AE27" s="224"/>
      <c r="AF27" s="225"/>
      <c r="AG27" s="206">
        <f t="shared" si="6"/>
      </c>
      <c r="AH27" s="207"/>
      <c r="AI27" s="208"/>
      <c r="AJ27" s="209"/>
      <c r="AK27" s="210"/>
      <c r="AL27" s="210"/>
      <c r="AM27" s="211"/>
      <c r="AN27" s="65"/>
      <c r="AO27" s="20" t="s">
        <v>110</v>
      </c>
      <c r="AP27" s="21">
        <v>45651</v>
      </c>
    </row>
    <row r="28" spans="1:42" s="16" customFormat="1" ht="19.5" customHeight="1">
      <c r="A28" s="29">
        <f t="shared" si="0"/>
        <v>45402</v>
      </c>
      <c r="B28" s="212"/>
      <c r="C28" s="213"/>
      <c r="D28" s="214"/>
      <c r="E28" s="212"/>
      <c r="F28" s="213"/>
      <c r="G28" s="213"/>
      <c r="H28" s="33">
        <f t="shared" si="3"/>
      </c>
      <c r="I28" s="213"/>
      <c r="J28" s="213"/>
      <c r="K28" s="214"/>
      <c r="L28" s="212"/>
      <c r="M28" s="213"/>
      <c r="N28" s="214"/>
      <c r="O28" s="215"/>
      <c r="P28" s="216"/>
      <c r="Q28" s="217"/>
      <c r="R28" s="218">
        <f t="shared" si="4"/>
      </c>
      <c r="S28" s="219"/>
      <c r="T28" s="220"/>
      <c r="U28" s="221">
        <f t="shared" si="5"/>
      </c>
      <c r="V28" s="207"/>
      <c r="W28" s="222"/>
      <c r="X28" s="221">
        <f t="shared" si="1"/>
      </c>
      <c r="Y28" s="207"/>
      <c r="Z28" s="222"/>
      <c r="AA28" s="221">
        <f t="shared" si="2"/>
      </c>
      <c r="AB28" s="207"/>
      <c r="AC28" s="207"/>
      <c r="AD28" s="223"/>
      <c r="AE28" s="224"/>
      <c r="AF28" s="225"/>
      <c r="AG28" s="206">
        <f t="shared" si="6"/>
      </c>
      <c r="AH28" s="207"/>
      <c r="AI28" s="208"/>
      <c r="AJ28" s="209"/>
      <c r="AK28" s="210"/>
      <c r="AL28" s="210"/>
      <c r="AM28" s="211"/>
      <c r="AN28" s="65"/>
      <c r="AO28" s="20" t="s">
        <v>111</v>
      </c>
      <c r="AP28" s="21">
        <v>45658</v>
      </c>
    </row>
    <row r="29" spans="1:42" s="16" customFormat="1" ht="19.5" customHeight="1">
      <c r="A29" s="29">
        <f t="shared" si="0"/>
        <v>45403</v>
      </c>
      <c r="B29" s="212"/>
      <c r="C29" s="213"/>
      <c r="D29" s="214"/>
      <c r="E29" s="212"/>
      <c r="F29" s="213"/>
      <c r="G29" s="213"/>
      <c r="H29" s="33">
        <f t="shared" si="3"/>
      </c>
      <c r="I29" s="213"/>
      <c r="J29" s="213"/>
      <c r="K29" s="214"/>
      <c r="L29" s="212"/>
      <c r="M29" s="213"/>
      <c r="N29" s="214"/>
      <c r="O29" s="215"/>
      <c r="P29" s="216"/>
      <c r="Q29" s="217"/>
      <c r="R29" s="218">
        <f t="shared" si="4"/>
      </c>
      <c r="S29" s="219"/>
      <c r="T29" s="220"/>
      <c r="U29" s="221">
        <f t="shared" si="5"/>
      </c>
      <c r="V29" s="207"/>
      <c r="W29" s="222"/>
      <c r="X29" s="221">
        <f t="shared" si="1"/>
      </c>
      <c r="Y29" s="207"/>
      <c r="Z29" s="222"/>
      <c r="AA29" s="221">
        <f t="shared" si="2"/>
      </c>
      <c r="AB29" s="207"/>
      <c r="AC29" s="207"/>
      <c r="AD29" s="223"/>
      <c r="AE29" s="224"/>
      <c r="AF29" s="225"/>
      <c r="AG29" s="206">
        <f t="shared" si="6"/>
      </c>
      <c r="AH29" s="207"/>
      <c r="AI29" s="208"/>
      <c r="AJ29" s="209"/>
      <c r="AK29" s="210"/>
      <c r="AL29" s="210"/>
      <c r="AM29" s="211"/>
      <c r="AN29" s="65"/>
      <c r="AO29" s="20" t="s">
        <v>112</v>
      </c>
      <c r="AP29" s="21">
        <v>45670</v>
      </c>
    </row>
    <row r="30" spans="1:42" s="16" customFormat="1" ht="19.5" customHeight="1">
      <c r="A30" s="29">
        <f t="shared" si="0"/>
        <v>45404</v>
      </c>
      <c r="B30" s="212"/>
      <c r="C30" s="213"/>
      <c r="D30" s="214"/>
      <c r="E30" s="212"/>
      <c r="F30" s="213"/>
      <c r="G30" s="213"/>
      <c r="H30" s="33">
        <f t="shared" si="3"/>
      </c>
      <c r="I30" s="213"/>
      <c r="J30" s="213"/>
      <c r="K30" s="214"/>
      <c r="L30" s="212"/>
      <c r="M30" s="213"/>
      <c r="N30" s="214"/>
      <c r="O30" s="215"/>
      <c r="P30" s="216"/>
      <c r="Q30" s="217"/>
      <c r="R30" s="218">
        <f t="shared" si="4"/>
      </c>
      <c r="S30" s="219"/>
      <c r="T30" s="220"/>
      <c r="U30" s="221">
        <f t="shared" si="5"/>
      </c>
      <c r="V30" s="207"/>
      <c r="W30" s="222"/>
      <c r="X30" s="221">
        <f t="shared" si="1"/>
      </c>
      <c r="Y30" s="207"/>
      <c r="Z30" s="222"/>
      <c r="AA30" s="221">
        <f t="shared" si="2"/>
      </c>
      <c r="AB30" s="207"/>
      <c r="AC30" s="207"/>
      <c r="AD30" s="223"/>
      <c r="AE30" s="224"/>
      <c r="AF30" s="225"/>
      <c r="AG30" s="206">
        <f t="shared" si="6"/>
      </c>
      <c r="AH30" s="207"/>
      <c r="AI30" s="208"/>
      <c r="AJ30" s="209"/>
      <c r="AK30" s="210"/>
      <c r="AL30" s="210"/>
      <c r="AM30" s="211"/>
      <c r="AN30" s="73"/>
      <c r="AO30" s="16" t="s">
        <v>113</v>
      </c>
      <c r="AP30" s="23">
        <v>45699</v>
      </c>
    </row>
    <row r="31" spans="1:42" s="16" customFormat="1" ht="19.5" customHeight="1">
      <c r="A31" s="29">
        <f t="shared" si="0"/>
        <v>45405</v>
      </c>
      <c r="B31" s="212"/>
      <c r="C31" s="213"/>
      <c r="D31" s="214"/>
      <c r="E31" s="212"/>
      <c r="F31" s="213"/>
      <c r="G31" s="213"/>
      <c r="H31" s="33">
        <f t="shared" si="3"/>
      </c>
      <c r="I31" s="213"/>
      <c r="J31" s="213"/>
      <c r="K31" s="214"/>
      <c r="L31" s="212"/>
      <c r="M31" s="213"/>
      <c r="N31" s="214"/>
      <c r="O31" s="215"/>
      <c r="P31" s="216"/>
      <c r="Q31" s="217"/>
      <c r="R31" s="218">
        <f t="shared" si="4"/>
      </c>
      <c r="S31" s="219"/>
      <c r="T31" s="220"/>
      <c r="U31" s="221">
        <f t="shared" si="5"/>
      </c>
      <c r="V31" s="207"/>
      <c r="W31" s="222"/>
      <c r="X31" s="221">
        <f t="shared" si="1"/>
      </c>
      <c r="Y31" s="207"/>
      <c r="Z31" s="222"/>
      <c r="AA31" s="221">
        <f t="shared" si="2"/>
      </c>
      <c r="AB31" s="207"/>
      <c r="AC31" s="207"/>
      <c r="AD31" s="223"/>
      <c r="AE31" s="224"/>
      <c r="AF31" s="225"/>
      <c r="AG31" s="206">
        <f t="shared" si="6"/>
      </c>
      <c r="AH31" s="207"/>
      <c r="AI31" s="208"/>
      <c r="AJ31" s="209"/>
      <c r="AK31" s="210"/>
      <c r="AL31" s="210"/>
      <c r="AM31" s="211"/>
      <c r="AN31" s="73"/>
      <c r="AO31" s="16" t="s">
        <v>114</v>
      </c>
      <c r="AP31" s="23">
        <v>45711</v>
      </c>
    </row>
    <row r="32" spans="1:42" s="16" customFormat="1" ht="19.5" customHeight="1">
      <c r="A32" s="29">
        <f t="shared" si="0"/>
        <v>45406</v>
      </c>
      <c r="B32" s="212"/>
      <c r="C32" s="213"/>
      <c r="D32" s="214"/>
      <c r="E32" s="212"/>
      <c r="F32" s="213"/>
      <c r="G32" s="213"/>
      <c r="H32" s="33">
        <f t="shared" si="3"/>
      </c>
      <c r="I32" s="213"/>
      <c r="J32" s="213"/>
      <c r="K32" s="214"/>
      <c r="L32" s="212"/>
      <c r="M32" s="213"/>
      <c r="N32" s="214"/>
      <c r="O32" s="215"/>
      <c r="P32" s="216"/>
      <c r="Q32" s="217"/>
      <c r="R32" s="218">
        <f t="shared" si="4"/>
      </c>
      <c r="S32" s="219"/>
      <c r="T32" s="220"/>
      <c r="U32" s="221">
        <f t="shared" si="5"/>
      </c>
      <c r="V32" s="207"/>
      <c r="W32" s="222"/>
      <c r="X32" s="221">
        <f t="shared" si="1"/>
      </c>
      <c r="Y32" s="207"/>
      <c r="Z32" s="222"/>
      <c r="AA32" s="221">
        <f t="shared" si="2"/>
      </c>
      <c r="AB32" s="207"/>
      <c r="AC32" s="207"/>
      <c r="AD32" s="223"/>
      <c r="AE32" s="224"/>
      <c r="AF32" s="225"/>
      <c r="AG32" s="206">
        <f t="shared" si="6"/>
      </c>
      <c r="AH32" s="207"/>
      <c r="AI32" s="208"/>
      <c r="AJ32" s="209"/>
      <c r="AK32" s="210"/>
      <c r="AL32" s="210"/>
      <c r="AM32" s="211"/>
      <c r="AN32" s="73"/>
      <c r="AO32" s="16" t="s">
        <v>115</v>
      </c>
      <c r="AP32" s="23">
        <v>45712</v>
      </c>
    </row>
    <row r="33" spans="1:42" s="16" customFormat="1" ht="19.5" customHeight="1">
      <c r="A33" s="29">
        <f t="shared" si="0"/>
        <v>45407</v>
      </c>
      <c r="B33" s="212"/>
      <c r="C33" s="213"/>
      <c r="D33" s="214"/>
      <c r="E33" s="212"/>
      <c r="F33" s="213"/>
      <c r="G33" s="213"/>
      <c r="H33" s="33">
        <f t="shared" si="3"/>
      </c>
      <c r="I33" s="213"/>
      <c r="J33" s="213"/>
      <c r="K33" s="214"/>
      <c r="L33" s="212"/>
      <c r="M33" s="213"/>
      <c r="N33" s="214"/>
      <c r="O33" s="215"/>
      <c r="P33" s="216"/>
      <c r="Q33" s="217"/>
      <c r="R33" s="218">
        <f t="shared" si="4"/>
      </c>
      <c r="S33" s="219"/>
      <c r="T33" s="220"/>
      <c r="U33" s="221">
        <f t="shared" si="5"/>
      </c>
      <c r="V33" s="207"/>
      <c r="W33" s="222"/>
      <c r="X33" s="221">
        <f t="shared" si="1"/>
      </c>
      <c r="Y33" s="207"/>
      <c r="Z33" s="222"/>
      <c r="AA33" s="221">
        <f t="shared" si="2"/>
      </c>
      <c r="AB33" s="207"/>
      <c r="AC33" s="207"/>
      <c r="AD33" s="223"/>
      <c r="AE33" s="224"/>
      <c r="AF33" s="225"/>
      <c r="AG33" s="206">
        <f>IF(O33="年休",B33,"")</f>
      </c>
      <c r="AH33" s="207"/>
      <c r="AI33" s="208"/>
      <c r="AJ33" s="209"/>
      <c r="AK33" s="210"/>
      <c r="AL33" s="210"/>
      <c r="AM33" s="211"/>
      <c r="AN33" s="73"/>
      <c r="AO33" s="16" t="s">
        <v>116</v>
      </c>
      <c r="AP33" s="23">
        <v>45736</v>
      </c>
    </row>
    <row r="34" spans="1:47" s="16" customFormat="1" ht="19.5" customHeight="1">
      <c r="A34" s="29">
        <f t="shared" si="0"/>
        <v>45408</v>
      </c>
      <c r="B34" s="212"/>
      <c r="C34" s="213"/>
      <c r="D34" s="214"/>
      <c r="E34" s="212"/>
      <c r="F34" s="213"/>
      <c r="G34" s="213"/>
      <c r="H34" s="33">
        <f t="shared" si="3"/>
      </c>
      <c r="I34" s="213"/>
      <c r="J34" s="213"/>
      <c r="K34" s="214"/>
      <c r="L34" s="212"/>
      <c r="M34" s="213"/>
      <c r="N34" s="214"/>
      <c r="O34" s="215"/>
      <c r="P34" s="216"/>
      <c r="Q34" s="217"/>
      <c r="R34" s="218">
        <f t="shared" si="4"/>
      </c>
      <c r="S34" s="219"/>
      <c r="T34" s="220"/>
      <c r="U34" s="221">
        <f t="shared" si="5"/>
      </c>
      <c r="V34" s="207"/>
      <c r="W34" s="222"/>
      <c r="X34" s="221">
        <f t="shared" si="1"/>
      </c>
      <c r="Y34" s="207"/>
      <c r="Z34" s="222"/>
      <c r="AA34" s="221">
        <f t="shared" si="2"/>
      </c>
      <c r="AB34" s="207"/>
      <c r="AC34" s="207"/>
      <c r="AD34" s="223"/>
      <c r="AE34" s="224"/>
      <c r="AF34" s="225"/>
      <c r="AG34" s="206">
        <f t="shared" si="6"/>
      </c>
      <c r="AH34" s="207"/>
      <c r="AI34" s="208"/>
      <c r="AJ34" s="209"/>
      <c r="AK34" s="210"/>
      <c r="AL34" s="210"/>
      <c r="AM34" s="211"/>
      <c r="AN34" s="73"/>
      <c r="AO34" s="39"/>
      <c r="AP34" s="39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45409</v>
      </c>
      <c r="B35" s="212"/>
      <c r="C35" s="213"/>
      <c r="D35" s="214"/>
      <c r="E35" s="212"/>
      <c r="F35" s="213"/>
      <c r="G35" s="213"/>
      <c r="H35" s="33">
        <f t="shared" si="3"/>
      </c>
      <c r="I35" s="213"/>
      <c r="J35" s="213"/>
      <c r="K35" s="214"/>
      <c r="L35" s="212"/>
      <c r="M35" s="213"/>
      <c r="N35" s="214"/>
      <c r="O35" s="215"/>
      <c r="P35" s="216"/>
      <c r="Q35" s="217"/>
      <c r="R35" s="218">
        <f t="shared" si="4"/>
      </c>
      <c r="S35" s="219"/>
      <c r="T35" s="220"/>
      <c r="U35" s="221">
        <f t="shared" si="5"/>
      </c>
      <c r="V35" s="207"/>
      <c r="W35" s="222"/>
      <c r="X35" s="221">
        <f t="shared" si="1"/>
      </c>
      <c r="Y35" s="207"/>
      <c r="Z35" s="222"/>
      <c r="AA35" s="221">
        <f t="shared" si="2"/>
      </c>
      <c r="AB35" s="207"/>
      <c r="AC35" s="207"/>
      <c r="AD35" s="223"/>
      <c r="AE35" s="224"/>
      <c r="AF35" s="225"/>
      <c r="AG35" s="206">
        <f t="shared" si="6"/>
      </c>
      <c r="AH35" s="207"/>
      <c r="AI35" s="208"/>
      <c r="AJ35" s="209"/>
      <c r="AK35" s="210"/>
      <c r="AL35" s="210"/>
      <c r="AM35" s="211"/>
      <c r="AN35" s="73"/>
      <c r="AO35" s="39"/>
      <c r="AP35" s="39"/>
      <c r="AQ35" s="39"/>
      <c r="AR35" s="39"/>
    </row>
    <row r="36" spans="1:42" s="16" customFormat="1" ht="19.5" customHeight="1">
      <c r="A36" s="29">
        <f t="shared" si="0"/>
        <v>45410</v>
      </c>
      <c r="B36" s="212"/>
      <c r="C36" s="213"/>
      <c r="D36" s="214"/>
      <c r="E36" s="212"/>
      <c r="F36" s="213"/>
      <c r="G36" s="213"/>
      <c r="H36" s="33">
        <f t="shared" si="3"/>
      </c>
      <c r="I36" s="213"/>
      <c r="J36" s="213"/>
      <c r="K36" s="214"/>
      <c r="L36" s="212"/>
      <c r="M36" s="213"/>
      <c r="N36" s="214"/>
      <c r="O36" s="215"/>
      <c r="P36" s="216"/>
      <c r="Q36" s="217"/>
      <c r="R36" s="218">
        <f t="shared" si="4"/>
      </c>
      <c r="S36" s="219"/>
      <c r="T36" s="220"/>
      <c r="U36" s="221">
        <f t="shared" si="5"/>
      </c>
      <c r="V36" s="207"/>
      <c r="W36" s="222"/>
      <c r="X36" s="221">
        <f t="shared" si="1"/>
      </c>
      <c r="Y36" s="207"/>
      <c r="Z36" s="222"/>
      <c r="AA36" s="221">
        <f t="shared" si="2"/>
      </c>
      <c r="AB36" s="207"/>
      <c r="AC36" s="207"/>
      <c r="AD36" s="223"/>
      <c r="AE36" s="224"/>
      <c r="AF36" s="225"/>
      <c r="AG36" s="206">
        <f t="shared" si="6"/>
      </c>
      <c r="AH36" s="207"/>
      <c r="AI36" s="208"/>
      <c r="AJ36" s="209"/>
      <c r="AK36" s="210"/>
      <c r="AL36" s="210"/>
      <c r="AM36" s="211"/>
      <c r="AN36" s="73"/>
      <c r="AP36" s="23"/>
    </row>
    <row r="37" spans="1:42" s="16" customFormat="1" ht="19.5" customHeight="1">
      <c r="A37" s="30">
        <f t="shared" si="0"/>
        <v>45411</v>
      </c>
      <c r="B37" s="212"/>
      <c r="C37" s="213"/>
      <c r="D37" s="214"/>
      <c r="E37" s="212"/>
      <c r="F37" s="213"/>
      <c r="G37" s="213"/>
      <c r="H37" s="34">
        <f t="shared" si="3"/>
      </c>
      <c r="I37" s="213"/>
      <c r="J37" s="213"/>
      <c r="K37" s="214"/>
      <c r="L37" s="212"/>
      <c r="M37" s="213"/>
      <c r="N37" s="214"/>
      <c r="O37" s="215"/>
      <c r="P37" s="216"/>
      <c r="Q37" s="217"/>
      <c r="R37" s="218">
        <f t="shared" si="4"/>
      </c>
      <c r="S37" s="219"/>
      <c r="T37" s="220"/>
      <c r="U37" s="221">
        <f t="shared" si="5"/>
      </c>
      <c r="V37" s="207"/>
      <c r="W37" s="222"/>
      <c r="X37" s="221">
        <f t="shared" si="1"/>
      </c>
      <c r="Y37" s="207"/>
      <c r="Z37" s="222"/>
      <c r="AA37" s="221">
        <f t="shared" si="2"/>
      </c>
      <c r="AB37" s="207"/>
      <c r="AC37" s="207"/>
      <c r="AD37" s="223"/>
      <c r="AE37" s="224"/>
      <c r="AF37" s="225"/>
      <c r="AG37" s="206">
        <f t="shared" si="6"/>
      </c>
      <c r="AH37" s="207"/>
      <c r="AI37" s="208"/>
      <c r="AJ37" s="209"/>
      <c r="AK37" s="210"/>
      <c r="AL37" s="210"/>
      <c r="AM37" s="211"/>
      <c r="AN37" s="73"/>
      <c r="AP37" s="23"/>
    </row>
    <row r="38" spans="1:48" s="16" customFormat="1" ht="19.5" customHeight="1">
      <c r="A38" s="30">
        <f t="shared" si="0"/>
        <v>45412</v>
      </c>
      <c r="B38" s="212"/>
      <c r="C38" s="213"/>
      <c r="D38" s="214"/>
      <c r="E38" s="212"/>
      <c r="F38" s="213"/>
      <c r="G38" s="213"/>
      <c r="H38" s="34">
        <f t="shared" si="3"/>
      </c>
      <c r="I38" s="213"/>
      <c r="J38" s="213"/>
      <c r="K38" s="214"/>
      <c r="L38" s="212"/>
      <c r="M38" s="213"/>
      <c r="N38" s="214"/>
      <c r="O38" s="215"/>
      <c r="P38" s="216"/>
      <c r="Q38" s="217"/>
      <c r="R38" s="218">
        <f t="shared" si="4"/>
      </c>
      <c r="S38" s="219"/>
      <c r="T38" s="220"/>
      <c r="U38" s="221">
        <f t="shared" si="5"/>
      </c>
      <c r="V38" s="207"/>
      <c r="W38" s="222"/>
      <c r="X38" s="221">
        <f t="shared" si="1"/>
      </c>
      <c r="Y38" s="207"/>
      <c r="Z38" s="222"/>
      <c r="AA38" s="221">
        <f t="shared" si="2"/>
      </c>
      <c r="AB38" s="207"/>
      <c r="AC38" s="207"/>
      <c r="AD38" s="223"/>
      <c r="AE38" s="224"/>
      <c r="AF38" s="225"/>
      <c r="AG38" s="206">
        <f t="shared" si="6"/>
      </c>
      <c r="AH38" s="207"/>
      <c r="AI38" s="208"/>
      <c r="AJ38" s="209"/>
      <c r="AK38" s="210"/>
      <c r="AL38" s="210"/>
      <c r="AM38" s="211"/>
      <c r="AN38" s="73"/>
      <c r="AV38" s="36"/>
    </row>
    <row r="39" spans="1:48" s="16" customFormat="1" ht="19.5" customHeight="1" thickBot="1">
      <c r="A39" s="31">
        <f t="shared" si="0"/>
        <v>45413</v>
      </c>
      <c r="B39" s="227"/>
      <c r="C39" s="228"/>
      <c r="D39" s="229"/>
      <c r="E39" s="227"/>
      <c r="F39" s="228"/>
      <c r="G39" s="228"/>
      <c r="H39" s="35">
        <f t="shared" si="3"/>
      </c>
      <c r="I39" s="228"/>
      <c r="J39" s="228"/>
      <c r="K39" s="229"/>
      <c r="L39" s="227"/>
      <c r="M39" s="228"/>
      <c r="N39" s="229"/>
      <c r="O39" s="230"/>
      <c r="P39" s="231"/>
      <c r="Q39" s="232"/>
      <c r="R39" s="233">
        <f t="shared" si="4"/>
      </c>
      <c r="S39" s="234"/>
      <c r="T39" s="235"/>
      <c r="U39" s="236">
        <f t="shared" si="5"/>
      </c>
      <c r="V39" s="237"/>
      <c r="W39" s="238"/>
      <c r="X39" s="236">
        <f t="shared" si="1"/>
      </c>
      <c r="Y39" s="237"/>
      <c r="Z39" s="238"/>
      <c r="AA39" s="236">
        <f t="shared" si="2"/>
      </c>
      <c r="AB39" s="237"/>
      <c r="AC39" s="237"/>
      <c r="AD39" s="239"/>
      <c r="AE39" s="240"/>
      <c r="AF39" s="241"/>
      <c r="AG39" s="242">
        <f t="shared" si="6"/>
      </c>
      <c r="AH39" s="237"/>
      <c r="AI39" s="243"/>
      <c r="AJ39" s="244"/>
      <c r="AK39" s="245"/>
      <c r="AL39" s="245"/>
      <c r="AM39" s="246"/>
      <c r="AN39" s="73"/>
      <c r="AV39" s="36"/>
    </row>
    <row r="40" spans="1:48" ht="20.25" customHeight="1" thickBot="1" thickTop="1">
      <c r="A40" s="78" t="s">
        <v>70</v>
      </c>
      <c r="B40" s="247"/>
      <c r="C40" s="247"/>
      <c r="D40" s="79" t="s">
        <v>71</v>
      </c>
      <c r="E40" s="248" t="s">
        <v>50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50"/>
      <c r="P40" s="250"/>
      <c r="Q40" s="251"/>
      <c r="R40" s="252">
        <f>SUM(R9:T39)</f>
        <v>0</v>
      </c>
      <c r="S40" s="253"/>
      <c r="T40" s="254"/>
      <c r="U40" s="252">
        <f>SUM(U9:W39)</f>
        <v>0</v>
      </c>
      <c r="V40" s="253"/>
      <c r="W40" s="255"/>
      <c r="X40" s="256">
        <f>SUM(X9:Z39)</f>
        <v>0</v>
      </c>
      <c r="Y40" s="253"/>
      <c r="Z40" s="255"/>
      <c r="AA40" s="257">
        <f>SUM(AA9:AC39)</f>
        <v>0</v>
      </c>
      <c r="AB40" s="257"/>
      <c r="AC40" s="256"/>
      <c r="AD40" s="258">
        <f>SUM(AD9:AF39)</f>
        <v>0</v>
      </c>
      <c r="AE40" s="257"/>
      <c r="AF40" s="259"/>
      <c r="AG40" s="257">
        <f>SUM(AG9:AI39)</f>
        <v>0</v>
      </c>
      <c r="AH40" s="257"/>
      <c r="AI40" s="259"/>
      <c r="AJ40" s="80" t="s">
        <v>68</v>
      </c>
      <c r="AK40" s="260">
        <f>ROUND(B40*(R41-U41-AA41-AD41),0)+(ROUND((ROUND(B40*1.25,0)*U41),0))+(ROUND((ROUND(B40*1.25,0)*AA41),0)+(ROUND((ROUND(B40*1.35,0)*AD41),0)+(ROUND((B40*AG41),0))))</f>
        <v>0</v>
      </c>
      <c r="AL40" s="260"/>
      <c r="AM40" s="81" t="s">
        <v>71</v>
      </c>
      <c r="AN40" s="74"/>
      <c r="AO40" s="67"/>
      <c r="AP40" s="67"/>
      <c r="AV40" s="36"/>
    </row>
    <row r="41" spans="1:48" ht="40.5" customHeight="1" thickBot="1" thickTop="1">
      <c r="A41" s="261" t="s">
        <v>56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3"/>
      <c r="R41" s="264">
        <f>IF(OR(MINUTE(R40)=0,MINUTE(R40)-30=0),R40*24,IF(MINUTE(R40)&lt;30,CEILING(R40*24,"0.5"),CEILING(R40*24,"1")))</f>
        <v>0</v>
      </c>
      <c r="S41" s="265"/>
      <c r="T41" s="266"/>
      <c r="U41" s="264">
        <f>IF(OR(MINUTE(U40)=0,MINUTE(U40)-30=0),U40*24,IF(MINUTE(U40)&lt;30,CEILING(U40*24,"0.5"),CEILING(U40*24,"1")))</f>
        <v>0</v>
      </c>
      <c r="V41" s="265"/>
      <c r="W41" s="266"/>
      <c r="X41" s="264">
        <f>IF(OR(MINUTE(X40)=0,MINUTE(X40)-30=0),X40*24,IF(MINUTE(X40)&lt;30,CEILING(X40*24,"0.5"),CEILING(X40*24,"1")))</f>
        <v>0</v>
      </c>
      <c r="Y41" s="265"/>
      <c r="Z41" s="266"/>
      <c r="AA41" s="264">
        <f>IF(OR(MINUTE(AA40)=0,MINUTE(AA40)-30=0),AA40*24,IF(MINUTE(AA40)&lt;30,CEILING(AA40*24,"0.5"),CEILING(AA40*24,"1")))</f>
        <v>0</v>
      </c>
      <c r="AB41" s="265"/>
      <c r="AC41" s="265"/>
      <c r="AD41" s="264">
        <f>IF(OR(MINUTE(AD40)=0,MINUTE(AD40)-30=0),AD40*24,IF(MINUTE(AD40)&lt;30,CEILING(AD40*24,"0.5"),CEILING(AD40*24,"1")))</f>
        <v>0</v>
      </c>
      <c r="AE41" s="265"/>
      <c r="AF41" s="266"/>
      <c r="AG41" s="264">
        <f>IF(OR(MINUTE(AG40)=0,MINUTE(AG40)-30=0),AG40*24,IF(MINUTE(AG40)&lt;30,CEILING(AG40*24,"0.5"),CEILING(AG40*24,"1")))</f>
        <v>0</v>
      </c>
      <c r="AH41" s="265"/>
      <c r="AI41" s="266"/>
      <c r="AJ41" s="267"/>
      <c r="AK41" s="268"/>
      <c r="AL41" s="268"/>
      <c r="AM41" s="269"/>
      <c r="AN41" s="75"/>
      <c r="AV41" s="37"/>
    </row>
    <row r="42" spans="1:40" ht="9.75" customHeight="1">
      <c r="A42" s="25"/>
      <c r="R42" s="270" t="s">
        <v>5</v>
      </c>
      <c r="S42" s="270"/>
      <c r="T42" s="270"/>
      <c r="U42" s="270" t="s">
        <v>7</v>
      </c>
      <c r="V42" s="270"/>
      <c r="W42" s="270"/>
      <c r="X42" s="270" t="s">
        <v>8</v>
      </c>
      <c r="Y42" s="270"/>
      <c r="Z42" s="270"/>
      <c r="AA42" s="270" t="s">
        <v>28</v>
      </c>
      <c r="AB42" s="270"/>
      <c r="AC42" s="270"/>
      <c r="AD42" s="270" t="s">
        <v>27</v>
      </c>
      <c r="AE42" s="270"/>
      <c r="AF42" s="270"/>
      <c r="AG42" s="270" t="s">
        <v>6</v>
      </c>
      <c r="AH42" s="270"/>
      <c r="AI42" s="270"/>
      <c r="AJ42" s="26"/>
      <c r="AK42" s="26"/>
      <c r="AL42" s="26"/>
      <c r="AM42" s="26"/>
      <c r="AN42" s="26"/>
    </row>
    <row r="43" spans="1:42" ht="12.75" customHeight="1">
      <c r="A43" s="83"/>
      <c r="B43" s="83"/>
      <c r="C43" s="83"/>
      <c r="D43" s="83"/>
      <c r="E43" s="83"/>
      <c r="F43" s="83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X43" s="272" t="s">
        <v>9</v>
      </c>
      <c r="Y43" s="273"/>
      <c r="Z43" s="273"/>
      <c r="AA43" s="273"/>
      <c r="AB43" s="274">
        <f>COUNTIF(O9:O39,"年休")</f>
        <v>0</v>
      </c>
      <c r="AC43" s="274"/>
      <c r="AD43" s="275"/>
      <c r="AE43" s="27"/>
      <c r="AF43" s="27"/>
      <c r="AG43" s="276" t="s">
        <v>86</v>
      </c>
      <c r="AH43" s="277"/>
      <c r="AI43" s="277"/>
      <c r="AJ43" s="277"/>
      <c r="AK43" s="277"/>
      <c r="AL43" s="277"/>
      <c r="AM43" s="278"/>
      <c r="AN43" s="7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282" t="s">
        <v>87</v>
      </c>
      <c r="Y44" s="283"/>
      <c r="Z44" s="283"/>
      <c r="AA44" s="283"/>
      <c r="AB44" s="284">
        <f>COUNTIF(O9:O39,"休み(業務都合)")</f>
        <v>0</v>
      </c>
      <c r="AC44" s="284"/>
      <c r="AD44" s="285"/>
      <c r="AE44" s="27"/>
      <c r="AF44" s="27"/>
      <c r="AG44" s="279"/>
      <c r="AH44" s="280"/>
      <c r="AI44" s="280"/>
      <c r="AJ44" s="280"/>
      <c r="AK44" s="280"/>
      <c r="AL44" s="280"/>
      <c r="AM44" s="281"/>
      <c r="AN44" s="7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286" t="s">
        <v>88</v>
      </c>
      <c r="Y45" s="287"/>
      <c r="Z45" s="287"/>
      <c r="AA45" s="288"/>
      <c r="AB45" s="305">
        <f>COUNTIF(O10:O40,"休み(自己都合)")</f>
        <v>0</v>
      </c>
      <c r="AC45" s="306"/>
      <c r="AD45" s="307"/>
      <c r="AE45" s="27"/>
      <c r="AF45" s="27"/>
      <c r="AG45" s="293">
        <f>COUNTA(E9:E39)</f>
        <v>0</v>
      </c>
      <c r="AH45" s="294"/>
      <c r="AI45" s="294"/>
      <c r="AJ45" s="294"/>
      <c r="AK45" s="299"/>
      <c r="AL45" s="299"/>
      <c r="AM45" s="300"/>
      <c r="AN45" s="7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286" t="s">
        <v>23</v>
      </c>
      <c r="Y46" s="287"/>
      <c r="Z46" s="287"/>
      <c r="AA46" s="288"/>
      <c r="AB46" s="284">
        <f>COUNTIF(O9:Q39,"特休")</f>
        <v>0</v>
      </c>
      <c r="AC46" s="284"/>
      <c r="AD46" s="285"/>
      <c r="AE46" s="24"/>
      <c r="AF46" s="24"/>
      <c r="AG46" s="295"/>
      <c r="AH46" s="296"/>
      <c r="AI46" s="296"/>
      <c r="AJ46" s="296"/>
      <c r="AK46" s="301"/>
      <c r="AL46" s="301"/>
      <c r="AM46" s="302"/>
      <c r="AN46" s="77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289" t="s">
        <v>44</v>
      </c>
      <c r="Y47" s="290"/>
      <c r="Z47" s="290"/>
      <c r="AA47" s="290"/>
      <c r="AB47" s="291">
        <f>COUNTIF(O9:Q39,"看護")+COUNTIF(O9:Q39,"介護")</f>
        <v>0</v>
      </c>
      <c r="AC47" s="291"/>
      <c r="AD47" s="292"/>
      <c r="AE47" s="24"/>
      <c r="AF47" s="24"/>
      <c r="AG47" s="297"/>
      <c r="AH47" s="298"/>
      <c r="AI47" s="298"/>
      <c r="AJ47" s="298"/>
      <c r="AK47" s="303"/>
      <c r="AL47" s="303"/>
      <c r="AM47" s="304"/>
      <c r="AN47" s="77"/>
      <c r="AP47" s="6"/>
    </row>
  </sheetData>
  <sheetProtection selectLockedCells="1"/>
  <mergeCells count="435">
    <mergeCell ref="X46:AA46"/>
    <mergeCell ref="AB46:AD46"/>
    <mergeCell ref="X47:AA47"/>
    <mergeCell ref="AB47:AD47"/>
    <mergeCell ref="AG45:AJ47"/>
    <mergeCell ref="AK45:AM47"/>
    <mergeCell ref="X45:AA45"/>
    <mergeCell ref="AB45:AD45"/>
    <mergeCell ref="G43:U43"/>
    <mergeCell ref="X43:AA43"/>
    <mergeCell ref="AB43:AD43"/>
    <mergeCell ref="AG43:AM44"/>
    <mergeCell ref="X44:AA44"/>
    <mergeCell ref="AB44:AD44"/>
    <mergeCell ref="AJ41:AM41"/>
    <mergeCell ref="R42:T42"/>
    <mergeCell ref="U42:W42"/>
    <mergeCell ref="X42:Z42"/>
    <mergeCell ref="AA42:AC42"/>
    <mergeCell ref="AD42:AF42"/>
    <mergeCell ref="AG42:AI42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B40:C40"/>
    <mergeCell ref="E40:Q40"/>
    <mergeCell ref="R40:T40"/>
    <mergeCell ref="U40:W40"/>
    <mergeCell ref="X40:Z40"/>
    <mergeCell ref="AA40:AC40"/>
    <mergeCell ref="U39:W39"/>
    <mergeCell ref="X39:Z39"/>
    <mergeCell ref="AA39:AC39"/>
    <mergeCell ref="AD39:AF39"/>
    <mergeCell ref="AG39:AI39"/>
    <mergeCell ref="AJ39:AM39"/>
    <mergeCell ref="B39:D39"/>
    <mergeCell ref="E39:G39"/>
    <mergeCell ref="I39:K39"/>
    <mergeCell ref="L39:N39"/>
    <mergeCell ref="O39:Q39"/>
    <mergeCell ref="R39:T39"/>
    <mergeCell ref="U38:W38"/>
    <mergeCell ref="X38:Z38"/>
    <mergeCell ref="AA38:AC38"/>
    <mergeCell ref="AD38:AF38"/>
    <mergeCell ref="AG38:AI38"/>
    <mergeCell ref="AJ38:AM38"/>
    <mergeCell ref="B38:D38"/>
    <mergeCell ref="E38:G38"/>
    <mergeCell ref="I38:K38"/>
    <mergeCell ref="L38:N38"/>
    <mergeCell ref="O38:Q38"/>
    <mergeCell ref="R38:T38"/>
    <mergeCell ref="U37:W37"/>
    <mergeCell ref="X37:Z37"/>
    <mergeCell ref="AA37:AC37"/>
    <mergeCell ref="AD37:AF37"/>
    <mergeCell ref="AG37:AI37"/>
    <mergeCell ref="AJ37:AM37"/>
    <mergeCell ref="B37:D37"/>
    <mergeCell ref="E37:G37"/>
    <mergeCell ref="I37:K37"/>
    <mergeCell ref="L37:N37"/>
    <mergeCell ref="O37:Q37"/>
    <mergeCell ref="R37:T37"/>
    <mergeCell ref="U36:W36"/>
    <mergeCell ref="X36:Z36"/>
    <mergeCell ref="AA36:AC36"/>
    <mergeCell ref="AD36:AF36"/>
    <mergeCell ref="AG36:AI36"/>
    <mergeCell ref="AJ36:AM36"/>
    <mergeCell ref="B36:D36"/>
    <mergeCell ref="E36:G36"/>
    <mergeCell ref="I36:K36"/>
    <mergeCell ref="L36:N36"/>
    <mergeCell ref="O36:Q36"/>
    <mergeCell ref="R36:T36"/>
    <mergeCell ref="U35:W35"/>
    <mergeCell ref="X35:Z35"/>
    <mergeCell ref="AA35:AC35"/>
    <mergeCell ref="AD35:AF35"/>
    <mergeCell ref="AG35:AI35"/>
    <mergeCell ref="AJ35:AM35"/>
    <mergeCell ref="B35:D35"/>
    <mergeCell ref="E35:G35"/>
    <mergeCell ref="I35:K35"/>
    <mergeCell ref="L35:N35"/>
    <mergeCell ref="O35:Q35"/>
    <mergeCell ref="R35:T35"/>
    <mergeCell ref="U34:W34"/>
    <mergeCell ref="X34:Z34"/>
    <mergeCell ref="AA34:AC34"/>
    <mergeCell ref="AD34:AF34"/>
    <mergeCell ref="AG34:AI34"/>
    <mergeCell ref="AJ34:AM34"/>
    <mergeCell ref="B34:D34"/>
    <mergeCell ref="E34:G34"/>
    <mergeCell ref="I34:K34"/>
    <mergeCell ref="L34:N34"/>
    <mergeCell ref="O34:Q34"/>
    <mergeCell ref="R34:T34"/>
    <mergeCell ref="U33:W33"/>
    <mergeCell ref="X33:Z33"/>
    <mergeCell ref="AA33:AC33"/>
    <mergeCell ref="AD33:AF33"/>
    <mergeCell ref="AG33:AI33"/>
    <mergeCell ref="AJ33:AM33"/>
    <mergeCell ref="B33:D33"/>
    <mergeCell ref="E33:G33"/>
    <mergeCell ref="I33:K33"/>
    <mergeCell ref="L33:N33"/>
    <mergeCell ref="O33:Q33"/>
    <mergeCell ref="R33:T33"/>
    <mergeCell ref="U32:W32"/>
    <mergeCell ref="X32:Z32"/>
    <mergeCell ref="AA32:AC32"/>
    <mergeCell ref="AD32:AF32"/>
    <mergeCell ref="AG32:AI32"/>
    <mergeCell ref="AJ32:AM32"/>
    <mergeCell ref="B32:D32"/>
    <mergeCell ref="E32:G32"/>
    <mergeCell ref="I32:K32"/>
    <mergeCell ref="L32:N32"/>
    <mergeCell ref="O32:Q32"/>
    <mergeCell ref="R32:T32"/>
    <mergeCell ref="U31:W31"/>
    <mergeCell ref="X31:Z31"/>
    <mergeCell ref="AA31:AC31"/>
    <mergeCell ref="AD31:AF31"/>
    <mergeCell ref="AG31:AI31"/>
    <mergeCell ref="AJ31:AM31"/>
    <mergeCell ref="B31:D31"/>
    <mergeCell ref="E31:G31"/>
    <mergeCell ref="I31:K31"/>
    <mergeCell ref="L31:N31"/>
    <mergeCell ref="O31:Q31"/>
    <mergeCell ref="R31:T31"/>
    <mergeCell ref="U30:W30"/>
    <mergeCell ref="X30:Z30"/>
    <mergeCell ref="AA30:AC30"/>
    <mergeCell ref="AD30:AF30"/>
    <mergeCell ref="AG30:AI30"/>
    <mergeCell ref="AJ30:AM30"/>
    <mergeCell ref="B30:D30"/>
    <mergeCell ref="E30:G30"/>
    <mergeCell ref="I30:K30"/>
    <mergeCell ref="L30:N30"/>
    <mergeCell ref="O30:Q30"/>
    <mergeCell ref="R30:T30"/>
    <mergeCell ref="U29:W29"/>
    <mergeCell ref="X29:Z29"/>
    <mergeCell ref="AA29:AC29"/>
    <mergeCell ref="AD29:AF29"/>
    <mergeCell ref="AG29:AI29"/>
    <mergeCell ref="AJ29:AM29"/>
    <mergeCell ref="B29:D29"/>
    <mergeCell ref="E29:G29"/>
    <mergeCell ref="I29:K29"/>
    <mergeCell ref="L29:N29"/>
    <mergeCell ref="O29:Q29"/>
    <mergeCell ref="R29:T29"/>
    <mergeCell ref="U28:W28"/>
    <mergeCell ref="X28:Z28"/>
    <mergeCell ref="AA28:AC28"/>
    <mergeCell ref="AD28:AF28"/>
    <mergeCell ref="AG28:AI28"/>
    <mergeCell ref="AJ28:AM28"/>
    <mergeCell ref="B28:D28"/>
    <mergeCell ref="E28:G28"/>
    <mergeCell ref="I28:K28"/>
    <mergeCell ref="L28:N28"/>
    <mergeCell ref="O28:Q28"/>
    <mergeCell ref="R28:T28"/>
    <mergeCell ref="U27:W27"/>
    <mergeCell ref="X27:Z27"/>
    <mergeCell ref="AA27:AC27"/>
    <mergeCell ref="AD27:AF27"/>
    <mergeCell ref="AG27:AI27"/>
    <mergeCell ref="AJ27:AM27"/>
    <mergeCell ref="B27:D27"/>
    <mergeCell ref="E27:G27"/>
    <mergeCell ref="I27:K27"/>
    <mergeCell ref="L27:N27"/>
    <mergeCell ref="O27:Q27"/>
    <mergeCell ref="R27:T27"/>
    <mergeCell ref="U26:W26"/>
    <mergeCell ref="X26:Z26"/>
    <mergeCell ref="AA26:AC26"/>
    <mergeCell ref="AD26:AF26"/>
    <mergeCell ref="AG26:AI26"/>
    <mergeCell ref="AJ26:AM26"/>
    <mergeCell ref="B26:D26"/>
    <mergeCell ref="E26:G26"/>
    <mergeCell ref="I26:K26"/>
    <mergeCell ref="L26:N26"/>
    <mergeCell ref="O26:Q26"/>
    <mergeCell ref="R26:T26"/>
    <mergeCell ref="U25:W25"/>
    <mergeCell ref="X25:Z25"/>
    <mergeCell ref="AA25:AC25"/>
    <mergeCell ref="AD25:AF25"/>
    <mergeCell ref="AG25:AI25"/>
    <mergeCell ref="AJ25:AM25"/>
    <mergeCell ref="B25:D25"/>
    <mergeCell ref="E25:G25"/>
    <mergeCell ref="I25:K25"/>
    <mergeCell ref="L25:N25"/>
    <mergeCell ref="O25:Q25"/>
    <mergeCell ref="R25:T25"/>
    <mergeCell ref="U24:W24"/>
    <mergeCell ref="X24:Z24"/>
    <mergeCell ref="AA24:AC24"/>
    <mergeCell ref="AD24:AF24"/>
    <mergeCell ref="AG24:AI24"/>
    <mergeCell ref="AJ24:AM24"/>
    <mergeCell ref="B24:D24"/>
    <mergeCell ref="E24:G24"/>
    <mergeCell ref="I24:K24"/>
    <mergeCell ref="L24:N24"/>
    <mergeCell ref="O24:Q24"/>
    <mergeCell ref="R24:T24"/>
    <mergeCell ref="U23:W23"/>
    <mergeCell ref="X23:Z23"/>
    <mergeCell ref="AA23:AC23"/>
    <mergeCell ref="AD23:AF23"/>
    <mergeCell ref="AG23:AI23"/>
    <mergeCell ref="AJ23:AM23"/>
    <mergeCell ref="B23:D23"/>
    <mergeCell ref="E23:G23"/>
    <mergeCell ref="I23:K23"/>
    <mergeCell ref="L23:N23"/>
    <mergeCell ref="O23:Q23"/>
    <mergeCell ref="R23:T23"/>
    <mergeCell ref="U22:W22"/>
    <mergeCell ref="X22:Z22"/>
    <mergeCell ref="AA22:AC22"/>
    <mergeCell ref="AD22:AF22"/>
    <mergeCell ref="AG22:AI22"/>
    <mergeCell ref="AJ22:AM22"/>
    <mergeCell ref="B22:D22"/>
    <mergeCell ref="E22:G22"/>
    <mergeCell ref="I22:K22"/>
    <mergeCell ref="L22:N22"/>
    <mergeCell ref="O22:Q22"/>
    <mergeCell ref="R22:T22"/>
    <mergeCell ref="U21:W21"/>
    <mergeCell ref="X21:Z21"/>
    <mergeCell ref="AA21:AC21"/>
    <mergeCell ref="AD21:AF21"/>
    <mergeCell ref="AG21:AI21"/>
    <mergeCell ref="AJ21:AM21"/>
    <mergeCell ref="B21:D21"/>
    <mergeCell ref="E21:G21"/>
    <mergeCell ref="I21:K21"/>
    <mergeCell ref="L21:N21"/>
    <mergeCell ref="O21:Q21"/>
    <mergeCell ref="R21:T21"/>
    <mergeCell ref="U20:W20"/>
    <mergeCell ref="X20:Z20"/>
    <mergeCell ref="AA20:AC20"/>
    <mergeCell ref="AD20:AF20"/>
    <mergeCell ref="AG20:AI20"/>
    <mergeCell ref="AJ20:AM20"/>
    <mergeCell ref="B20:D20"/>
    <mergeCell ref="E20:G20"/>
    <mergeCell ref="I20:K20"/>
    <mergeCell ref="L20:N20"/>
    <mergeCell ref="O20:Q20"/>
    <mergeCell ref="R20:T20"/>
    <mergeCell ref="U19:W19"/>
    <mergeCell ref="X19:Z19"/>
    <mergeCell ref="AA19:AC19"/>
    <mergeCell ref="AD19:AF19"/>
    <mergeCell ref="AG19:AI19"/>
    <mergeCell ref="AJ19:AM19"/>
    <mergeCell ref="B19:D19"/>
    <mergeCell ref="E19:G19"/>
    <mergeCell ref="I19:K19"/>
    <mergeCell ref="L19:N19"/>
    <mergeCell ref="O19:Q19"/>
    <mergeCell ref="R19:T19"/>
    <mergeCell ref="U18:W18"/>
    <mergeCell ref="X18:Z18"/>
    <mergeCell ref="AA18:AC18"/>
    <mergeCell ref="AD18:AF18"/>
    <mergeCell ref="AG18:AI18"/>
    <mergeCell ref="AJ18:AM18"/>
    <mergeCell ref="B18:D18"/>
    <mergeCell ref="E18:G18"/>
    <mergeCell ref="I18:K18"/>
    <mergeCell ref="L18:N18"/>
    <mergeCell ref="O18:Q18"/>
    <mergeCell ref="R18:T18"/>
    <mergeCell ref="U17:W17"/>
    <mergeCell ref="X17:Z17"/>
    <mergeCell ref="AA17:AC17"/>
    <mergeCell ref="AD17:AF17"/>
    <mergeCell ref="AG17:AI17"/>
    <mergeCell ref="AJ17:AM17"/>
    <mergeCell ref="B17:D17"/>
    <mergeCell ref="E17:G17"/>
    <mergeCell ref="I17:K17"/>
    <mergeCell ref="L17:N17"/>
    <mergeCell ref="O17:Q17"/>
    <mergeCell ref="R17:T17"/>
    <mergeCell ref="U16:W16"/>
    <mergeCell ref="X16:Z16"/>
    <mergeCell ref="AA16:AC16"/>
    <mergeCell ref="AD16:AF16"/>
    <mergeCell ref="AG16:AI16"/>
    <mergeCell ref="AJ16:AM16"/>
    <mergeCell ref="B16:D16"/>
    <mergeCell ref="E16:G16"/>
    <mergeCell ref="I16:K16"/>
    <mergeCell ref="L16:N16"/>
    <mergeCell ref="O16:Q16"/>
    <mergeCell ref="R16:T16"/>
    <mergeCell ref="U15:W15"/>
    <mergeCell ref="X15:Z15"/>
    <mergeCell ref="AA15:AC15"/>
    <mergeCell ref="AD15:AF15"/>
    <mergeCell ref="AG15:AI15"/>
    <mergeCell ref="AJ15:AM15"/>
    <mergeCell ref="B15:D15"/>
    <mergeCell ref="E15:G15"/>
    <mergeCell ref="I15:K15"/>
    <mergeCell ref="L15:N15"/>
    <mergeCell ref="O15:Q15"/>
    <mergeCell ref="R15:T15"/>
    <mergeCell ref="U14:W14"/>
    <mergeCell ref="X14:Z14"/>
    <mergeCell ref="AA14:AC14"/>
    <mergeCell ref="AD14:AF14"/>
    <mergeCell ref="AG14:AI14"/>
    <mergeCell ref="AJ14:AM14"/>
    <mergeCell ref="B14:D14"/>
    <mergeCell ref="E14:G14"/>
    <mergeCell ref="I14:K14"/>
    <mergeCell ref="L14:N14"/>
    <mergeCell ref="O14:Q14"/>
    <mergeCell ref="R14:T14"/>
    <mergeCell ref="U13:W13"/>
    <mergeCell ref="X13:Z13"/>
    <mergeCell ref="AA13:AC13"/>
    <mergeCell ref="AD13:AF13"/>
    <mergeCell ref="AG13:AI13"/>
    <mergeCell ref="AJ13:AM13"/>
    <mergeCell ref="B13:D13"/>
    <mergeCell ref="E13:G13"/>
    <mergeCell ref="I13:K13"/>
    <mergeCell ref="L13:N13"/>
    <mergeCell ref="O13:Q13"/>
    <mergeCell ref="R13:T13"/>
    <mergeCell ref="U12:W12"/>
    <mergeCell ref="X12:Z12"/>
    <mergeCell ref="AA12:AC12"/>
    <mergeCell ref="AD12:AF12"/>
    <mergeCell ref="AG12:AI12"/>
    <mergeCell ref="AJ12:AM12"/>
    <mergeCell ref="B12:D12"/>
    <mergeCell ref="E12:G12"/>
    <mergeCell ref="I12:K12"/>
    <mergeCell ref="L12:N12"/>
    <mergeCell ref="O12:Q12"/>
    <mergeCell ref="R12:T12"/>
    <mergeCell ref="U11:W11"/>
    <mergeCell ref="X11:Z11"/>
    <mergeCell ref="AA11:AC11"/>
    <mergeCell ref="AD11:AF11"/>
    <mergeCell ref="AG11:AI11"/>
    <mergeCell ref="AJ11:AM11"/>
    <mergeCell ref="B11:D11"/>
    <mergeCell ref="E11:G11"/>
    <mergeCell ref="I11:K11"/>
    <mergeCell ref="L11:N11"/>
    <mergeCell ref="O11:Q11"/>
    <mergeCell ref="R11:T11"/>
    <mergeCell ref="U10:W10"/>
    <mergeCell ref="X10:Z10"/>
    <mergeCell ref="AA10:AC10"/>
    <mergeCell ref="AD10:AF10"/>
    <mergeCell ref="AG10:AI10"/>
    <mergeCell ref="AJ10:AM10"/>
    <mergeCell ref="AA9:AC9"/>
    <mergeCell ref="AD9:AF9"/>
    <mergeCell ref="AG9:AI9"/>
    <mergeCell ref="AJ9:AM9"/>
    <mergeCell ref="B10:D10"/>
    <mergeCell ref="E10:G10"/>
    <mergeCell ref="I10:K10"/>
    <mergeCell ref="L10:N10"/>
    <mergeCell ref="O10:Q10"/>
    <mergeCell ref="R10:T10"/>
    <mergeCell ref="AG8:AI8"/>
    <mergeCell ref="AJ8:AM8"/>
    <mergeCell ref="B9:D9"/>
    <mergeCell ref="E9:G9"/>
    <mergeCell ref="I9:K9"/>
    <mergeCell ref="L9:N9"/>
    <mergeCell ref="O9:Q9"/>
    <mergeCell ref="R9:T9"/>
    <mergeCell ref="U9:W9"/>
    <mergeCell ref="X9:Z9"/>
    <mergeCell ref="AH5:AM5"/>
    <mergeCell ref="B8:D8"/>
    <mergeCell ref="E8:K8"/>
    <mergeCell ref="L8:N8"/>
    <mergeCell ref="O8:Q8"/>
    <mergeCell ref="R8:T8"/>
    <mergeCell ref="U8:W8"/>
    <mergeCell ref="X8:Z8"/>
    <mergeCell ref="AA8:AC8"/>
    <mergeCell ref="AD8:AF8"/>
    <mergeCell ref="B4:O4"/>
    <mergeCell ref="P4:R6"/>
    <mergeCell ref="S4:Y4"/>
    <mergeCell ref="A5:A6"/>
    <mergeCell ref="B5:O6"/>
    <mergeCell ref="S5:Y6"/>
    <mergeCell ref="Z1:AB2"/>
    <mergeCell ref="AC1:AM1"/>
    <mergeCell ref="AC2:AM2"/>
    <mergeCell ref="P3:R3"/>
    <mergeCell ref="X3:Y3"/>
    <mergeCell ref="Z3:AC3"/>
    <mergeCell ref="AD3:AH3"/>
    <mergeCell ref="AJ3:AM3"/>
  </mergeCells>
  <conditionalFormatting sqref="AA10:AC39 U9:Z39 AD10:AN34 AA9:AN9 A9:B34 E9:H36 B35:B39 E37:G39 I9:N39">
    <cfRule type="expression" priority="4" dxfId="15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conditionalFormatting sqref="AD35:AN39 H37:H39 A35:A39 R9:R39">
    <cfRule type="expression" priority="7" dxfId="17" stopIfTrue="1">
      <formula>MONTH($A9)&lt;&gt;MONTH($A$9)</formula>
    </cfRule>
    <cfRule type="expression" priority="8" dxfId="16" stopIfTrue="1">
      <formula>COUNTIF($AP$11:$AP$29,$A9)=1</formula>
    </cfRule>
    <cfRule type="expression" priority="9" dxfId="16" stopIfTrue="1">
      <formula>WEEKDAY($A9)=1</formula>
    </cfRule>
  </conditionalFormatting>
  <conditionalFormatting sqref="O9:O39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31496062992125984" bottom="0.1968503937007874" header="0.2362204724409449" footer="0.1968503937007874"/>
  <pageSetup fitToHeight="1" fitToWidth="1" horizontalDpi="300" verticalDpi="3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6" bestFit="1" customWidth="1"/>
    <col min="2" max="4" width="3.00390625" style="6" customWidth="1"/>
    <col min="5" max="11" width="2.625" style="6" customWidth="1"/>
    <col min="12" max="14" width="1.875" style="6" customWidth="1"/>
    <col min="15" max="15" width="2.375" style="6" customWidth="1"/>
    <col min="16" max="16" width="2.125" style="6" customWidth="1"/>
    <col min="17" max="17" width="6.625" style="6" customWidth="1"/>
    <col min="18" max="35" width="1.875" style="6" customWidth="1"/>
    <col min="36" max="36" width="6.00390625" style="6" customWidth="1"/>
    <col min="37" max="38" width="5.625" style="6" customWidth="1"/>
    <col min="39" max="39" width="4.625" style="6" customWidth="1"/>
    <col min="40" max="40" width="6.625" style="6" hidden="1" customWidth="1"/>
    <col min="41" max="41" width="29.00390625" style="98" customWidth="1"/>
    <col min="42" max="42" width="30.25390625" style="97" customWidth="1"/>
    <col min="43" max="44" width="30.25390625" style="6" customWidth="1"/>
    <col min="45" max="47" width="1.625" style="6" customWidth="1"/>
    <col min="48" max="48" width="78.625" style="6" bestFit="1" customWidth="1"/>
    <col min="49" max="66" width="1.625" style="6" customWidth="1"/>
    <col min="67" max="16384" width="9.00390625" style="6" customWidth="1"/>
  </cols>
  <sheetData>
    <row r="1" spans="1:42" s="2" customFormat="1" ht="22.5" customHeight="1">
      <c r="A1" s="41" t="s">
        <v>57</v>
      </c>
      <c r="B1" s="3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5"/>
      <c r="Y1" s="5"/>
      <c r="Z1" s="117" t="s">
        <v>61</v>
      </c>
      <c r="AA1" s="118"/>
      <c r="AB1" s="118"/>
      <c r="AC1" s="308" t="s">
        <v>78</v>
      </c>
      <c r="AD1" s="308"/>
      <c r="AE1" s="308"/>
      <c r="AF1" s="308"/>
      <c r="AG1" s="308"/>
      <c r="AH1" s="308"/>
      <c r="AI1" s="308"/>
      <c r="AJ1" s="308"/>
      <c r="AK1" s="308"/>
      <c r="AL1" s="309"/>
      <c r="AM1" s="310"/>
      <c r="AN1" s="85"/>
      <c r="AO1" s="103"/>
      <c r="AP1" s="103"/>
    </row>
    <row r="2" spans="1:42" ht="22.5" customHeight="1" thickBot="1">
      <c r="A2" s="61"/>
      <c r="Z2" s="119"/>
      <c r="AA2" s="120"/>
      <c r="AB2" s="120"/>
      <c r="AC2" s="124" t="s">
        <v>63</v>
      </c>
      <c r="AD2" s="124"/>
      <c r="AE2" s="124"/>
      <c r="AF2" s="124"/>
      <c r="AG2" s="124"/>
      <c r="AH2" s="124"/>
      <c r="AI2" s="124"/>
      <c r="AJ2" s="124"/>
      <c r="AK2" s="124"/>
      <c r="AL2" s="125"/>
      <c r="AM2" s="126"/>
      <c r="AN2" s="86"/>
      <c r="AO2" s="104"/>
      <c r="AP2" s="103"/>
    </row>
    <row r="3" spans="1:42" s="2" customFormat="1" ht="27.75" customHeight="1" thickBot="1">
      <c r="A3" s="44" t="s">
        <v>73</v>
      </c>
      <c r="B3" s="62" t="s">
        <v>77</v>
      </c>
      <c r="C3" s="45"/>
      <c r="D3" s="45"/>
      <c r="E3" s="45"/>
      <c r="F3" s="45"/>
      <c r="G3" s="45"/>
      <c r="H3" s="45"/>
      <c r="I3" s="45"/>
      <c r="J3" s="45"/>
      <c r="K3" s="63" t="s">
        <v>74</v>
      </c>
      <c r="L3" s="45"/>
      <c r="M3" s="45"/>
      <c r="N3" s="45"/>
      <c r="O3" s="45"/>
      <c r="P3" s="127"/>
      <c r="Q3" s="127"/>
      <c r="R3" s="127"/>
      <c r="S3" s="45"/>
      <c r="T3" s="45"/>
      <c r="U3" s="45"/>
      <c r="V3" s="45"/>
      <c r="W3" s="45"/>
      <c r="X3" s="128" t="s">
        <v>65</v>
      </c>
      <c r="Y3" s="129"/>
      <c r="Z3" s="130" t="s">
        <v>26</v>
      </c>
      <c r="AA3" s="131"/>
      <c r="AB3" s="131"/>
      <c r="AC3" s="132"/>
      <c r="AD3" s="133">
        <v>45383</v>
      </c>
      <c r="AE3" s="134"/>
      <c r="AF3" s="134"/>
      <c r="AG3" s="134"/>
      <c r="AH3" s="134"/>
      <c r="AI3" s="24" t="s">
        <v>2</v>
      </c>
      <c r="AJ3" s="311">
        <f>IF(MONTH(AD3)=2,DATE(YEAR(AD3),MONTH(AD3),29),IF(MONTH(AD3)=4,DATE(YEAR(AD3),MONTH(AD3),30),IF(MONTH(AD3)=6,DATE(YEAR(AD3),MONTH(AD3),30),IF(MONTH(AD3)=9,DATE(YEAR(AD3),MONTH(AD3),30),IF(MONTH(AD3)=11,DATE(YEAR(AD3),MONTH(AD3),30),DATE(YEAR(AD3),MONTH(AD3),31))))))</f>
        <v>45412</v>
      </c>
      <c r="AK3" s="311"/>
      <c r="AL3" s="311"/>
      <c r="AM3" s="312"/>
      <c r="AN3" s="87"/>
      <c r="AO3" s="105" t="s">
        <v>47</v>
      </c>
      <c r="AP3" s="103"/>
    </row>
    <row r="4" spans="1:73" s="9" customFormat="1" ht="14.25" customHeight="1">
      <c r="A4" s="8" t="s">
        <v>21</v>
      </c>
      <c r="B4" s="137" t="str">
        <f>ASC(PHONETIC(B5))</f>
        <v>ﾌﾁﾉﾍﾞ ﾊﾅｺ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 t="s">
        <v>35</v>
      </c>
      <c r="Q4" s="140"/>
      <c r="R4" s="141"/>
      <c r="S4" s="148" t="s">
        <v>0</v>
      </c>
      <c r="T4" s="149"/>
      <c r="U4" s="149"/>
      <c r="V4" s="149"/>
      <c r="W4" s="149"/>
      <c r="X4" s="149"/>
      <c r="Y4" s="149"/>
      <c r="Z4" s="84" t="s">
        <v>59</v>
      </c>
      <c r="AA4" s="50"/>
      <c r="AB4" s="50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88"/>
      <c r="AO4" s="106"/>
      <c r="AP4" s="10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69"/>
      <c r="BU4" s="69"/>
    </row>
    <row r="5" spans="1:42" s="9" customFormat="1" ht="18.75" customHeight="1">
      <c r="A5" s="150" t="s">
        <v>22</v>
      </c>
      <c r="B5" s="152" t="s">
        <v>76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  <c r="P5" s="142"/>
      <c r="Q5" s="143"/>
      <c r="R5" s="144"/>
      <c r="S5" s="158" t="s">
        <v>75</v>
      </c>
      <c r="T5" s="159"/>
      <c r="U5" s="159"/>
      <c r="V5" s="159"/>
      <c r="W5" s="159"/>
      <c r="X5" s="159"/>
      <c r="Y5" s="160"/>
      <c r="Z5" s="64" t="s">
        <v>60</v>
      </c>
      <c r="AA5" s="10" t="s">
        <v>29</v>
      </c>
      <c r="AB5" s="11" t="s">
        <v>30</v>
      </c>
      <c r="AC5" s="11" t="s">
        <v>31</v>
      </c>
      <c r="AD5" s="11" t="s">
        <v>32</v>
      </c>
      <c r="AE5" s="12" t="s">
        <v>33</v>
      </c>
      <c r="AF5" s="12" t="s">
        <v>34</v>
      </c>
      <c r="AG5" s="59" t="s">
        <v>24</v>
      </c>
      <c r="AH5" s="162" t="s">
        <v>64</v>
      </c>
      <c r="AI5" s="162"/>
      <c r="AJ5" s="162"/>
      <c r="AK5" s="162"/>
      <c r="AL5" s="162"/>
      <c r="AM5" s="163"/>
      <c r="AN5" s="89"/>
      <c r="AO5" s="107"/>
      <c r="AP5" s="107"/>
    </row>
    <row r="6" spans="1:42" s="9" customFormat="1" ht="14.25" customHeight="1" thickBot="1">
      <c r="A6" s="151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45"/>
      <c r="Q6" s="146"/>
      <c r="R6" s="147"/>
      <c r="S6" s="161"/>
      <c r="T6" s="146"/>
      <c r="U6" s="146"/>
      <c r="V6" s="146"/>
      <c r="W6" s="146"/>
      <c r="X6" s="146"/>
      <c r="Y6" s="147"/>
      <c r="Z6" s="53"/>
      <c r="AA6" s="54"/>
      <c r="AB6" s="54" t="s">
        <v>53</v>
      </c>
      <c r="AC6" s="54"/>
      <c r="AD6" s="55" t="s">
        <v>53</v>
      </c>
      <c r="AE6" s="55" t="s">
        <v>53</v>
      </c>
      <c r="AF6" s="56"/>
      <c r="AG6" s="60"/>
      <c r="AH6" s="57"/>
      <c r="AI6" s="57"/>
      <c r="AJ6" s="57"/>
      <c r="AK6" s="57"/>
      <c r="AL6" s="57">
        <v>7</v>
      </c>
      <c r="AM6" s="58" t="s">
        <v>58</v>
      </c>
      <c r="AN6" s="89"/>
      <c r="AO6" s="107"/>
      <c r="AP6" s="107"/>
    </row>
    <row r="7" spans="1:42" s="2" customFormat="1" ht="2.25" customHeight="1" thickBot="1">
      <c r="A7" s="4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8"/>
      <c r="AF7" s="40"/>
      <c r="AG7" s="40"/>
      <c r="AH7" s="40"/>
      <c r="AI7" s="40"/>
      <c r="AJ7" s="40"/>
      <c r="AK7" s="48"/>
      <c r="AL7" s="48"/>
      <c r="AM7" s="49"/>
      <c r="AN7" s="90"/>
      <c r="AO7" s="103"/>
      <c r="AP7" s="103"/>
    </row>
    <row r="8" spans="1:42" s="15" customFormat="1" ht="38.25" customHeight="1">
      <c r="A8" s="13" t="s">
        <v>51</v>
      </c>
      <c r="B8" s="164" t="s">
        <v>3</v>
      </c>
      <c r="C8" s="165"/>
      <c r="D8" s="166"/>
      <c r="E8" s="167" t="s">
        <v>1</v>
      </c>
      <c r="F8" s="168"/>
      <c r="G8" s="168"/>
      <c r="H8" s="168"/>
      <c r="I8" s="168"/>
      <c r="J8" s="168"/>
      <c r="K8" s="169"/>
      <c r="L8" s="170" t="s">
        <v>4</v>
      </c>
      <c r="M8" s="168"/>
      <c r="N8" s="169"/>
      <c r="O8" s="170" t="s">
        <v>85</v>
      </c>
      <c r="P8" s="168"/>
      <c r="Q8" s="169"/>
      <c r="R8" s="171" t="s">
        <v>69</v>
      </c>
      <c r="S8" s="172"/>
      <c r="T8" s="173"/>
      <c r="U8" s="174" t="s">
        <v>19</v>
      </c>
      <c r="V8" s="175"/>
      <c r="W8" s="176"/>
      <c r="X8" s="177" t="s">
        <v>54</v>
      </c>
      <c r="Y8" s="178"/>
      <c r="Z8" s="179"/>
      <c r="AA8" s="180" t="s">
        <v>72</v>
      </c>
      <c r="AB8" s="181"/>
      <c r="AC8" s="182"/>
      <c r="AD8" s="183" t="s">
        <v>20</v>
      </c>
      <c r="AE8" s="184"/>
      <c r="AF8" s="185"/>
      <c r="AG8" s="186" t="s">
        <v>6</v>
      </c>
      <c r="AH8" s="186"/>
      <c r="AI8" s="187"/>
      <c r="AJ8" s="188" t="s">
        <v>55</v>
      </c>
      <c r="AK8" s="189"/>
      <c r="AL8" s="189"/>
      <c r="AM8" s="190"/>
      <c r="AN8" s="91"/>
      <c r="AO8" s="108"/>
      <c r="AP8" s="109"/>
    </row>
    <row r="9" spans="1:42" s="16" customFormat="1" ht="19.5" customHeight="1">
      <c r="A9" s="28">
        <f>AD3</f>
        <v>45383</v>
      </c>
      <c r="B9" s="191">
        <v>0.2916666666666667</v>
      </c>
      <c r="C9" s="192"/>
      <c r="D9" s="193"/>
      <c r="E9" s="191">
        <v>0.375</v>
      </c>
      <c r="F9" s="192"/>
      <c r="G9" s="192"/>
      <c r="H9" s="32" t="str">
        <f>IF(E9="","","～")</f>
        <v>～</v>
      </c>
      <c r="I9" s="192">
        <v>0.7256944444444445</v>
      </c>
      <c r="J9" s="192"/>
      <c r="K9" s="193"/>
      <c r="L9" s="192">
        <v>0.041666666666666664</v>
      </c>
      <c r="M9" s="192"/>
      <c r="N9" s="193"/>
      <c r="O9" s="194"/>
      <c r="P9" s="195"/>
      <c r="Q9" s="196"/>
      <c r="R9" s="197">
        <f>IF(E9="","",I9-E9-L9)</f>
        <v>0.30902777777777785</v>
      </c>
      <c r="S9" s="198"/>
      <c r="T9" s="199"/>
      <c r="U9" s="200">
        <f>IF(E9="","",IF(R9="7:00","",IF(R9-"7:00"&gt;=0,R9-"7:00","")))</f>
        <v>0.01736111111111116</v>
      </c>
      <c r="V9" s="201"/>
      <c r="W9" s="202"/>
      <c r="X9" s="200">
        <f>IF(E9="","",IF(R9-"7:00"&lt;=0,IF(R9&gt;B9,R9-B9,""),"7:00"-B9))</f>
        <v>0</v>
      </c>
      <c r="Y9" s="201"/>
      <c r="Z9" s="202"/>
      <c r="AA9" s="200">
        <f>IF(I9="","",IF(MAX(I9,"22:00")-"22:00"=0,"",(I9-"22:00")))</f>
      </c>
      <c r="AB9" s="201"/>
      <c r="AC9" s="201"/>
      <c r="AD9" s="203"/>
      <c r="AE9" s="204"/>
      <c r="AF9" s="205"/>
      <c r="AG9" s="206">
        <f>IF(O9="年休",B9,"")</f>
      </c>
      <c r="AH9" s="207"/>
      <c r="AI9" s="208"/>
      <c r="AJ9" s="313" t="s">
        <v>79</v>
      </c>
      <c r="AK9" s="314"/>
      <c r="AL9" s="314"/>
      <c r="AM9" s="315"/>
      <c r="AN9" s="92"/>
      <c r="AO9" s="110" t="s">
        <v>48</v>
      </c>
      <c r="AP9" s="111"/>
    </row>
    <row r="10" spans="1:42" s="16" customFormat="1" ht="19.5" customHeight="1">
      <c r="A10" s="29">
        <f aca="true" t="shared" si="0" ref="A10:A39">A9+1</f>
        <v>45384</v>
      </c>
      <c r="B10" s="212"/>
      <c r="C10" s="213"/>
      <c r="D10" s="214"/>
      <c r="E10" s="212"/>
      <c r="F10" s="213"/>
      <c r="G10" s="213"/>
      <c r="H10" s="33">
        <f>IF(E10="","","～")</f>
      </c>
      <c r="I10" s="213"/>
      <c r="J10" s="213"/>
      <c r="K10" s="214"/>
      <c r="L10" s="212"/>
      <c r="M10" s="213"/>
      <c r="N10" s="214"/>
      <c r="O10" s="215"/>
      <c r="P10" s="216"/>
      <c r="Q10" s="217"/>
      <c r="R10" s="218">
        <f>IF(E10="","",I10-E10-L10)</f>
      </c>
      <c r="S10" s="219"/>
      <c r="T10" s="220"/>
      <c r="U10" s="221">
        <f>IF(E10="","",IF(R10="7:00","",IF(R10-"7:00"&gt;=0,R10-"7:00","")))</f>
      </c>
      <c r="V10" s="207"/>
      <c r="W10" s="222"/>
      <c r="X10" s="221">
        <f aca="true" t="shared" si="1" ref="X10:X39">IF(E10="","",IF(R10-"7:00"&lt;=0,IF(R10&gt;B10,R10-B10,""),"7:00"-B10))</f>
      </c>
      <c r="Y10" s="207"/>
      <c r="Z10" s="222"/>
      <c r="AA10" s="221">
        <f aca="true" t="shared" si="2" ref="AA10:AA39">IF(I10="","",IF(MAX(I10,"22:00")-"22:00"=0,"",(I10-"22:00")))</f>
      </c>
      <c r="AB10" s="207"/>
      <c r="AC10" s="207"/>
      <c r="AD10" s="223"/>
      <c r="AE10" s="224"/>
      <c r="AF10" s="225"/>
      <c r="AG10" s="206">
        <f>IF(O10="年休",B10,"")</f>
      </c>
      <c r="AH10" s="207"/>
      <c r="AI10" s="208"/>
      <c r="AJ10" s="313"/>
      <c r="AK10" s="314"/>
      <c r="AL10" s="314"/>
      <c r="AM10" s="315"/>
      <c r="AN10" s="93"/>
      <c r="AO10" s="113" t="s">
        <v>18</v>
      </c>
      <c r="AP10" s="111" t="s">
        <v>17</v>
      </c>
    </row>
    <row r="11" spans="1:42" s="16" customFormat="1" ht="19.5" customHeight="1">
      <c r="A11" s="29">
        <f t="shared" si="0"/>
        <v>45385</v>
      </c>
      <c r="B11" s="212"/>
      <c r="C11" s="213"/>
      <c r="D11" s="214"/>
      <c r="E11" s="212"/>
      <c r="F11" s="213"/>
      <c r="G11" s="213"/>
      <c r="H11" s="33">
        <f aca="true" t="shared" si="3" ref="H11:H39">IF(E11="","","～")</f>
      </c>
      <c r="I11" s="213"/>
      <c r="J11" s="213"/>
      <c r="K11" s="214"/>
      <c r="L11" s="212"/>
      <c r="M11" s="213"/>
      <c r="N11" s="214"/>
      <c r="O11" s="215"/>
      <c r="P11" s="216"/>
      <c r="Q11" s="217"/>
      <c r="R11" s="218">
        <f aca="true" t="shared" si="4" ref="R11:R39">IF(E11="","",I11-E11-L11)</f>
      </c>
      <c r="S11" s="219"/>
      <c r="T11" s="220"/>
      <c r="U11" s="221">
        <f aca="true" t="shared" si="5" ref="U11:U39">IF(E11="","",IF(R11="7:00","",IF(R11-"7:00"&gt;=0,R11-"7:00","")))</f>
      </c>
      <c r="V11" s="207"/>
      <c r="W11" s="222"/>
      <c r="X11" s="221">
        <f t="shared" si="1"/>
      </c>
      <c r="Y11" s="207"/>
      <c r="Z11" s="222"/>
      <c r="AA11" s="221">
        <f t="shared" si="2"/>
      </c>
      <c r="AB11" s="207"/>
      <c r="AC11" s="207"/>
      <c r="AD11" s="223"/>
      <c r="AE11" s="224"/>
      <c r="AF11" s="225"/>
      <c r="AG11" s="206">
        <f aca="true" t="shared" si="6" ref="AG11:AG39">IF(O11="年休",B11,"")</f>
      </c>
      <c r="AH11" s="207"/>
      <c r="AI11" s="208"/>
      <c r="AJ11" s="313"/>
      <c r="AK11" s="314"/>
      <c r="AL11" s="314"/>
      <c r="AM11" s="315"/>
      <c r="AN11" s="93"/>
      <c r="AO11" s="113" t="s">
        <v>36</v>
      </c>
      <c r="AP11" s="115">
        <v>45045</v>
      </c>
    </row>
    <row r="12" spans="1:42" s="16" customFormat="1" ht="19.5" customHeight="1">
      <c r="A12" s="29">
        <f t="shared" si="0"/>
        <v>45386</v>
      </c>
      <c r="B12" s="212"/>
      <c r="C12" s="213"/>
      <c r="D12" s="214"/>
      <c r="E12" s="212"/>
      <c r="F12" s="213"/>
      <c r="G12" s="213"/>
      <c r="H12" s="33">
        <f t="shared" si="3"/>
      </c>
      <c r="I12" s="213"/>
      <c r="J12" s="213"/>
      <c r="K12" s="214"/>
      <c r="L12" s="212"/>
      <c r="M12" s="213"/>
      <c r="N12" s="214"/>
      <c r="O12" s="215"/>
      <c r="P12" s="216"/>
      <c r="Q12" s="217"/>
      <c r="R12" s="218">
        <f t="shared" si="4"/>
      </c>
      <c r="S12" s="219"/>
      <c r="T12" s="220"/>
      <c r="U12" s="221">
        <f>IF(E12="","",IF(R12="7:00","",IF(R12-"7:00"&gt;=0,R12-"7:00","")))</f>
      </c>
      <c r="V12" s="207"/>
      <c r="W12" s="222"/>
      <c r="X12" s="221">
        <f t="shared" si="1"/>
      </c>
      <c r="Y12" s="207"/>
      <c r="Z12" s="222"/>
      <c r="AA12" s="221">
        <f t="shared" si="2"/>
      </c>
      <c r="AB12" s="207"/>
      <c r="AC12" s="207"/>
      <c r="AD12" s="223"/>
      <c r="AE12" s="224"/>
      <c r="AF12" s="225"/>
      <c r="AG12" s="206">
        <f t="shared" si="6"/>
      </c>
      <c r="AH12" s="207"/>
      <c r="AI12" s="208"/>
      <c r="AJ12" s="313"/>
      <c r="AK12" s="314"/>
      <c r="AL12" s="314"/>
      <c r="AM12" s="315"/>
      <c r="AN12" s="93"/>
      <c r="AO12" s="113" t="s">
        <v>40</v>
      </c>
      <c r="AP12" s="115">
        <v>45049</v>
      </c>
    </row>
    <row r="13" spans="1:42" s="16" customFormat="1" ht="19.5" customHeight="1">
      <c r="A13" s="29">
        <f t="shared" si="0"/>
        <v>45387</v>
      </c>
      <c r="B13" s="212">
        <v>0.2916666666666667</v>
      </c>
      <c r="C13" s="213"/>
      <c r="D13" s="214"/>
      <c r="E13" s="212">
        <v>0.375</v>
      </c>
      <c r="F13" s="213"/>
      <c r="G13" s="213"/>
      <c r="H13" s="33" t="str">
        <f t="shared" si="3"/>
        <v>～</v>
      </c>
      <c r="I13" s="213">
        <v>0.7916666666666666</v>
      </c>
      <c r="J13" s="213"/>
      <c r="K13" s="214"/>
      <c r="L13" s="212">
        <v>0.041666666666666664</v>
      </c>
      <c r="M13" s="213"/>
      <c r="N13" s="214"/>
      <c r="O13" s="215"/>
      <c r="P13" s="216"/>
      <c r="Q13" s="217"/>
      <c r="R13" s="218">
        <f t="shared" si="4"/>
        <v>0.37499999999999994</v>
      </c>
      <c r="S13" s="219"/>
      <c r="T13" s="220"/>
      <c r="U13" s="221">
        <f t="shared" si="5"/>
        <v>0.08333333333333326</v>
      </c>
      <c r="V13" s="207"/>
      <c r="W13" s="222"/>
      <c r="X13" s="221">
        <f t="shared" si="1"/>
        <v>0</v>
      </c>
      <c r="Y13" s="207"/>
      <c r="Z13" s="222"/>
      <c r="AA13" s="221">
        <f t="shared" si="2"/>
      </c>
      <c r="AB13" s="207"/>
      <c r="AC13" s="207"/>
      <c r="AD13" s="223"/>
      <c r="AE13" s="224"/>
      <c r="AF13" s="225"/>
      <c r="AG13" s="206">
        <f t="shared" si="6"/>
      </c>
      <c r="AH13" s="207"/>
      <c r="AI13" s="208"/>
      <c r="AJ13" s="313" t="s">
        <v>79</v>
      </c>
      <c r="AK13" s="314"/>
      <c r="AL13" s="314"/>
      <c r="AM13" s="315"/>
      <c r="AN13" s="93"/>
      <c r="AO13" s="113" t="s">
        <v>39</v>
      </c>
      <c r="AP13" s="115">
        <v>45050</v>
      </c>
    </row>
    <row r="14" spans="1:42" s="16" customFormat="1" ht="19.5" customHeight="1">
      <c r="A14" s="29">
        <f t="shared" si="0"/>
        <v>45388</v>
      </c>
      <c r="B14" s="212"/>
      <c r="C14" s="213"/>
      <c r="D14" s="214"/>
      <c r="E14" s="212"/>
      <c r="F14" s="213"/>
      <c r="G14" s="213"/>
      <c r="H14" s="33">
        <f t="shared" si="3"/>
      </c>
      <c r="I14" s="213"/>
      <c r="J14" s="213"/>
      <c r="K14" s="214"/>
      <c r="L14" s="212"/>
      <c r="M14" s="213"/>
      <c r="N14" s="214"/>
      <c r="O14" s="215"/>
      <c r="P14" s="216"/>
      <c r="Q14" s="217"/>
      <c r="R14" s="218">
        <f t="shared" si="4"/>
      </c>
      <c r="S14" s="219"/>
      <c r="T14" s="220"/>
      <c r="U14" s="221">
        <f t="shared" si="5"/>
      </c>
      <c r="V14" s="207"/>
      <c r="W14" s="222"/>
      <c r="X14" s="221">
        <f t="shared" si="1"/>
      </c>
      <c r="Y14" s="207"/>
      <c r="Z14" s="222"/>
      <c r="AA14" s="221">
        <f t="shared" si="2"/>
      </c>
      <c r="AB14" s="207"/>
      <c r="AC14" s="207"/>
      <c r="AD14" s="223"/>
      <c r="AE14" s="224"/>
      <c r="AF14" s="225"/>
      <c r="AG14" s="206">
        <f t="shared" si="6"/>
      </c>
      <c r="AH14" s="207"/>
      <c r="AI14" s="208"/>
      <c r="AJ14" s="313"/>
      <c r="AK14" s="314"/>
      <c r="AL14" s="314"/>
      <c r="AM14" s="315"/>
      <c r="AN14" s="93"/>
      <c r="AO14" s="113" t="s">
        <v>10</v>
      </c>
      <c r="AP14" s="115">
        <v>45051</v>
      </c>
    </row>
    <row r="15" spans="1:42" s="16" customFormat="1" ht="19.5" customHeight="1">
      <c r="A15" s="29">
        <f t="shared" si="0"/>
        <v>45389</v>
      </c>
      <c r="B15" s="212"/>
      <c r="C15" s="213"/>
      <c r="D15" s="214"/>
      <c r="E15" s="212"/>
      <c r="F15" s="213"/>
      <c r="G15" s="213"/>
      <c r="H15" s="33">
        <f t="shared" si="3"/>
      </c>
      <c r="I15" s="213"/>
      <c r="J15" s="213"/>
      <c r="K15" s="214"/>
      <c r="L15" s="212"/>
      <c r="M15" s="213"/>
      <c r="N15" s="214"/>
      <c r="O15" s="215"/>
      <c r="P15" s="216"/>
      <c r="Q15" s="217"/>
      <c r="R15" s="218">
        <f t="shared" si="4"/>
      </c>
      <c r="S15" s="219"/>
      <c r="T15" s="220"/>
      <c r="U15" s="221">
        <f t="shared" si="5"/>
      </c>
      <c r="V15" s="207"/>
      <c r="W15" s="222"/>
      <c r="X15" s="221">
        <f t="shared" si="1"/>
      </c>
      <c r="Y15" s="207"/>
      <c r="Z15" s="222"/>
      <c r="AA15" s="221">
        <f t="shared" si="2"/>
      </c>
      <c r="AB15" s="207"/>
      <c r="AC15" s="207"/>
      <c r="AD15" s="223"/>
      <c r="AE15" s="224"/>
      <c r="AF15" s="225"/>
      <c r="AG15" s="206">
        <f t="shared" si="6"/>
      </c>
      <c r="AH15" s="207"/>
      <c r="AI15" s="208"/>
      <c r="AJ15" s="313"/>
      <c r="AK15" s="314"/>
      <c r="AL15" s="314"/>
      <c r="AM15" s="315"/>
      <c r="AN15" s="93"/>
      <c r="AO15" s="113" t="s">
        <v>11</v>
      </c>
      <c r="AP15" s="115">
        <v>45124</v>
      </c>
    </row>
    <row r="16" spans="1:42" s="16" customFormat="1" ht="19.5" customHeight="1">
      <c r="A16" s="29">
        <f t="shared" si="0"/>
        <v>45390</v>
      </c>
      <c r="B16" s="212">
        <v>0.2916666666666667</v>
      </c>
      <c r="C16" s="213"/>
      <c r="D16" s="214"/>
      <c r="E16" s="212">
        <v>0.375</v>
      </c>
      <c r="F16" s="213"/>
      <c r="G16" s="213"/>
      <c r="H16" s="33" t="str">
        <f t="shared" si="3"/>
        <v>～</v>
      </c>
      <c r="I16" s="213">
        <v>0.7256944444444445</v>
      </c>
      <c r="J16" s="213"/>
      <c r="K16" s="214"/>
      <c r="L16" s="212">
        <v>0.041666666666666664</v>
      </c>
      <c r="M16" s="213"/>
      <c r="N16" s="214"/>
      <c r="O16" s="215"/>
      <c r="P16" s="216"/>
      <c r="Q16" s="217"/>
      <c r="R16" s="218">
        <f t="shared" si="4"/>
        <v>0.30902777777777785</v>
      </c>
      <c r="S16" s="219"/>
      <c r="T16" s="220"/>
      <c r="U16" s="221">
        <f t="shared" si="5"/>
        <v>0.01736111111111116</v>
      </c>
      <c r="V16" s="207"/>
      <c r="W16" s="222"/>
      <c r="X16" s="221">
        <f t="shared" si="1"/>
        <v>0</v>
      </c>
      <c r="Y16" s="207"/>
      <c r="Z16" s="222"/>
      <c r="AA16" s="221">
        <f t="shared" si="2"/>
      </c>
      <c r="AB16" s="207"/>
      <c r="AC16" s="207"/>
      <c r="AD16" s="223"/>
      <c r="AE16" s="224"/>
      <c r="AF16" s="225"/>
      <c r="AG16" s="206">
        <f t="shared" si="6"/>
      </c>
      <c r="AH16" s="207"/>
      <c r="AI16" s="208"/>
      <c r="AJ16" s="313" t="s">
        <v>80</v>
      </c>
      <c r="AK16" s="314"/>
      <c r="AL16" s="314"/>
      <c r="AM16" s="315"/>
      <c r="AN16" s="93"/>
      <c r="AO16" s="113" t="s">
        <v>43</v>
      </c>
      <c r="AP16" s="115">
        <v>45149</v>
      </c>
    </row>
    <row r="17" spans="1:42" s="16" customFormat="1" ht="19.5" customHeight="1">
      <c r="A17" s="29">
        <f t="shared" si="0"/>
        <v>45391</v>
      </c>
      <c r="B17" s="212">
        <v>0.2916666666666667</v>
      </c>
      <c r="C17" s="213"/>
      <c r="D17" s="214"/>
      <c r="E17" s="212">
        <v>0.375</v>
      </c>
      <c r="F17" s="213"/>
      <c r="G17" s="213"/>
      <c r="H17" s="33" t="str">
        <f t="shared" si="3"/>
        <v>～</v>
      </c>
      <c r="I17" s="213">
        <v>0.7083333333333334</v>
      </c>
      <c r="J17" s="213"/>
      <c r="K17" s="214"/>
      <c r="L17" s="212">
        <v>0.041666666666666664</v>
      </c>
      <c r="M17" s="213"/>
      <c r="N17" s="214"/>
      <c r="O17" s="215"/>
      <c r="P17" s="216"/>
      <c r="Q17" s="217"/>
      <c r="R17" s="218">
        <f t="shared" si="4"/>
        <v>0.2916666666666667</v>
      </c>
      <c r="S17" s="219"/>
      <c r="T17" s="220"/>
      <c r="U17" s="221">
        <f t="shared" si="5"/>
        <v>0</v>
      </c>
      <c r="V17" s="207"/>
      <c r="W17" s="222"/>
      <c r="X17" s="221">
        <f t="shared" si="1"/>
      </c>
      <c r="Y17" s="207"/>
      <c r="Z17" s="222"/>
      <c r="AA17" s="221">
        <f t="shared" si="2"/>
      </c>
      <c r="AB17" s="207"/>
      <c r="AC17" s="207"/>
      <c r="AD17" s="223"/>
      <c r="AE17" s="224"/>
      <c r="AF17" s="225"/>
      <c r="AG17" s="206">
        <f t="shared" si="6"/>
      </c>
      <c r="AH17" s="207"/>
      <c r="AI17" s="208"/>
      <c r="AJ17" s="313" t="s">
        <v>80</v>
      </c>
      <c r="AK17" s="314"/>
      <c r="AL17" s="314"/>
      <c r="AM17" s="315"/>
      <c r="AN17" s="93"/>
      <c r="AO17" s="113" t="s">
        <v>12</v>
      </c>
      <c r="AP17" s="115">
        <v>45187</v>
      </c>
    </row>
    <row r="18" spans="1:42" s="16" customFormat="1" ht="19.5" customHeight="1">
      <c r="A18" s="29">
        <f t="shared" si="0"/>
        <v>45392</v>
      </c>
      <c r="B18" s="212"/>
      <c r="C18" s="213"/>
      <c r="D18" s="214"/>
      <c r="E18" s="212"/>
      <c r="F18" s="213"/>
      <c r="G18" s="213"/>
      <c r="H18" s="33">
        <f t="shared" si="3"/>
      </c>
      <c r="I18" s="213"/>
      <c r="J18" s="213"/>
      <c r="K18" s="214"/>
      <c r="L18" s="212"/>
      <c r="M18" s="213"/>
      <c r="N18" s="214"/>
      <c r="O18" s="215"/>
      <c r="P18" s="216"/>
      <c r="Q18" s="217"/>
      <c r="R18" s="218">
        <f t="shared" si="4"/>
      </c>
      <c r="S18" s="219"/>
      <c r="T18" s="220"/>
      <c r="U18" s="221">
        <f t="shared" si="5"/>
      </c>
      <c r="V18" s="207"/>
      <c r="W18" s="222"/>
      <c r="X18" s="221">
        <f t="shared" si="1"/>
      </c>
      <c r="Y18" s="207"/>
      <c r="Z18" s="222"/>
      <c r="AA18" s="221">
        <f t="shared" si="2"/>
      </c>
      <c r="AB18" s="207"/>
      <c r="AC18" s="207"/>
      <c r="AD18" s="223"/>
      <c r="AE18" s="224"/>
      <c r="AF18" s="225"/>
      <c r="AG18" s="206">
        <f t="shared" si="6"/>
      </c>
      <c r="AH18" s="207"/>
      <c r="AI18" s="208"/>
      <c r="AJ18" s="313"/>
      <c r="AK18" s="314"/>
      <c r="AL18" s="314"/>
      <c r="AM18" s="315"/>
      <c r="AN18" s="93"/>
      <c r="AO18" s="113" t="s">
        <v>37</v>
      </c>
      <c r="AP18" s="115">
        <v>45192</v>
      </c>
    </row>
    <row r="19" spans="1:42" s="16" customFormat="1" ht="19.5" customHeight="1">
      <c r="A19" s="29">
        <f t="shared" si="0"/>
        <v>45393</v>
      </c>
      <c r="B19" s="212"/>
      <c r="C19" s="213"/>
      <c r="D19" s="214"/>
      <c r="E19" s="212"/>
      <c r="F19" s="213"/>
      <c r="G19" s="213"/>
      <c r="H19" s="33">
        <f t="shared" si="3"/>
      </c>
      <c r="I19" s="213"/>
      <c r="J19" s="213"/>
      <c r="K19" s="214"/>
      <c r="L19" s="212"/>
      <c r="M19" s="213"/>
      <c r="N19" s="214"/>
      <c r="O19" s="215"/>
      <c r="P19" s="216"/>
      <c r="Q19" s="217"/>
      <c r="R19" s="218">
        <f t="shared" si="4"/>
      </c>
      <c r="S19" s="219"/>
      <c r="T19" s="220"/>
      <c r="U19" s="221">
        <f t="shared" si="5"/>
      </c>
      <c r="V19" s="207"/>
      <c r="W19" s="222"/>
      <c r="X19" s="221">
        <f t="shared" si="1"/>
      </c>
      <c r="Y19" s="207"/>
      <c r="Z19" s="222"/>
      <c r="AA19" s="221">
        <f t="shared" si="2"/>
      </c>
      <c r="AB19" s="207"/>
      <c r="AC19" s="207"/>
      <c r="AD19" s="223"/>
      <c r="AE19" s="224"/>
      <c r="AF19" s="225"/>
      <c r="AG19" s="206">
        <f t="shared" si="6"/>
      </c>
      <c r="AH19" s="207"/>
      <c r="AI19" s="208"/>
      <c r="AJ19" s="313"/>
      <c r="AK19" s="314"/>
      <c r="AL19" s="314"/>
      <c r="AM19" s="315"/>
      <c r="AN19" s="93"/>
      <c r="AO19" s="113" t="s">
        <v>45</v>
      </c>
      <c r="AP19" s="115">
        <v>45208</v>
      </c>
    </row>
    <row r="20" spans="1:42" s="16" customFormat="1" ht="19.5" customHeight="1">
      <c r="A20" s="29">
        <f t="shared" si="0"/>
        <v>45394</v>
      </c>
      <c r="B20" s="212">
        <v>0.2916666666666667</v>
      </c>
      <c r="C20" s="213"/>
      <c r="D20" s="214"/>
      <c r="E20" s="212"/>
      <c r="F20" s="213"/>
      <c r="G20" s="213"/>
      <c r="H20" s="33">
        <f t="shared" si="3"/>
      </c>
      <c r="I20" s="213"/>
      <c r="J20" s="213"/>
      <c r="K20" s="214"/>
      <c r="L20" s="212"/>
      <c r="M20" s="213"/>
      <c r="N20" s="214"/>
      <c r="O20" s="215" t="s">
        <v>84</v>
      </c>
      <c r="P20" s="216"/>
      <c r="Q20" s="217"/>
      <c r="R20" s="218">
        <f t="shared" si="4"/>
      </c>
      <c r="S20" s="219"/>
      <c r="T20" s="220"/>
      <c r="U20" s="221">
        <f t="shared" si="5"/>
      </c>
      <c r="V20" s="207"/>
      <c r="W20" s="222"/>
      <c r="X20" s="221">
        <f t="shared" si="1"/>
      </c>
      <c r="Y20" s="207"/>
      <c r="Z20" s="222"/>
      <c r="AA20" s="221">
        <f t="shared" si="2"/>
      </c>
      <c r="AB20" s="207"/>
      <c r="AC20" s="207"/>
      <c r="AD20" s="223"/>
      <c r="AE20" s="224"/>
      <c r="AF20" s="225"/>
      <c r="AG20" s="206">
        <f t="shared" si="6"/>
      </c>
      <c r="AH20" s="207"/>
      <c r="AI20" s="208"/>
      <c r="AJ20" s="313"/>
      <c r="AK20" s="314"/>
      <c r="AL20" s="314"/>
      <c r="AM20" s="315"/>
      <c r="AN20" s="93"/>
      <c r="AO20" s="113" t="s">
        <v>13</v>
      </c>
      <c r="AP20" s="115">
        <v>45233</v>
      </c>
    </row>
    <row r="21" spans="1:42" s="16" customFormat="1" ht="19.5" customHeight="1">
      <c r="A21" s="29">
        <f t="shared" si="0"/>
        <v>45395</v>
      </c>
      <c r="B21" s="212"/>
      <c r="C21" s="213"/>
      <c r="D21" s="214"/>
      <c r="E21" s="212"/>
      <c r="F21" s="213"/>
      <c r="G21" s="213"/>
      <c r="H21" s="33">
        <f t="shared" si="3"/>
      </c>
      <c r="I21" s="213"/>
      <c r="J21" s="213"/>
      <c r="K21" s="214"/>
      <c r="L21" s="212"/>
      <c r="M21" s="213"/>
      <c r="N21" s="214"/>
      <c r="O21" s="215"/>
      <c r="P21" s="216"/>
      <c r="Q21" s="217"/>
      <c r="R21" s="218">
        <f t="shared" si="4"/>
      </c>
      <c r="S21" s="219"/>
      <c r="T21" s="220"/>
      <c r="U21" s="221">
        <f t="shared" si="5"/>
      </c>
      <c r="V21" s="207"/>
      <c r="W21" s="222"/>
      <c r="X21" s="221">
        <f t="shared" si="1"/>
      </c>
      <c r="Y21" s="207"/>
      <c r="Z21" s="222"/>
      <c r="AA21" s="221">
        <f t="shared" si="2"/>
      </c>
      <c r="AB21" s="207"/>
      <c r="AC21" s="207"/>
      <c r="AD21" s="223"/>
      <c r="AE21" s="224"/>
      <c r="AF21" s="225"/>
      <c r="AG21" s="206">
        <f t="shared" si="6"/>
      </c>
      <c r="AH21" s="207"/>
      <c r="AI21" s="208"/>
      <c r="AJ21" s="313"/>
      <c r="AK21" s="314"/>
      <c r="AL21" s="314"/>
      <c r="AM21" s="315"/>
      <c r="AN21" s="94"/>
      <c r="AO21" s="113" t="s">
        <v>25</v>
      </c>
      <c r="AP21" s="115">
        <v>45246</v>
      </c>
    </row>
    <row r="22" spans="1:42" s="16" customFormat="1" ht="19.5" customHeight="1">
      <c r="A22" s="29">
        <f t="shared" si="0"/>
        <v>45396</v>
      </c>
      <c r="B22" s="212"/>
      <c r="C22" s="213"/>
      <c r="D22" s="214"/>
      <c r="E22" s="212"/>
      <c r="F22" s="213"/>
      <c r="G22" s="213"/>
      <c r="H22" s="33">
        <f t="shared" si="3"/>
      </c>
      <c r="I22" s="213"/>
      <c r="J22" s="213"/>
      <c r="K22" s="214"/>
      <c r="L22" s="212"/>
      <c r="M22" s="213"/>
      <c r="N22" s="214"/>
      <c r="O22" s="215"/>
      <c r="P22" s="216"/>
      <c r="Q22" s="217"/>
      <c r="R22" s="218">
        <f t="shared" si="4"/>
      </c>
      <c r="S22" s="219"/>
      <c r="T22" s="220"/>
      <c r="U22" s="221">
        <f t="shared" si="5"/>
      </c>
      <c r="V22" s="207"/>
      <c r="W22" s="222"/>
      <c r="X22" s="221">
        <f t="shared" si="1"/>
      </c>
      <c r="Y22" s="207"/>
      <c r="Z22" s="222"/>
      <c r="AA22" s="221">
        <f t="shared" si="2"/>
      </c>
      <c r="AB22" s="207"/>
      <c r="AC22" s="207"/>
      <c r="AD22" s="223"/>
      <c r="AE22" s="224"/>
      <c r="AF22" s="225"/>
      <c r="AG22" s="206">
        <f t="shared" si="6"/>
      </c>
      <c r="AH22" s="207"/>
      <c r="AI22" s="208"/>
      <c r="AJ22" s="313"/>
      <c r="AK22" s="314"/>
      <c r="AL22" s="314"/>
      <c r="AM22" s="315"/>
      <c r="AN22" s="93"/>
      <c r="AO22" s="113" t="s">
        <v>14</v>
      </c>
      <c r="AP22" s="115">
        <v>45253</v>
      </c>
    </row>
    <row r="23" spans="1:42" s="16" customFormat="1" ht="19.5" customHeight="1">
      <c r="A23" s="29">
        <f t="shared" si="0"/>
        <v>45397</v>
      </c>
      <c r="B23" s="212">
        <v>0.2916666666666667</v>
      </c>
      <c r="C23" s="213"/>
      <c r="D23" s="214"/>
      <c r="E23" s="212">
        <v>0.37847222222222227</v>
      </c>
      <c r="F23" s="213"/>
      <c r="G23" s="213"/>
      <c r="H23" s="33" t="str">
        <f t="shared" si="3"/>
        <v>～</v>
      </c>
      <c r="I23" s="213">
        <v>0.7083333333333334</v>
      </c>
      <c r="J23" s="213"/>
      <c r="K23" s="214"/>
      <c r="L23" s="212">
        <v>0.041666666666666664</v>
      </c>
      <c r="M23" s="213"/>
      <c r="N23" s="214"/>
      <c r="O23" s="215"/>
      <c r="P23" s="216"/>
      <c r="Q23" s="217"/>
      <c r="R23" s="218">
        <f t="shared" si="4"/>
        <v>0.2881944444444444</v>
      </c>
      <c r="S23" s="219"/>
      <c r="T23" s="220"/>
      <c r="U23" s="221">
        <f t="shared" si="5"/>
      </c>
      <c r="V23" s="207"/>
      <c r="W23" s="222"/>
      <c r="X23" s="221">
        <f t="shared" si="1"/>
      </c>
      <c r="Y23" s="207"/>
      <c r="Z23" s="222"/>
      <c r="AA23" s="221">
        <f t="shared" si="2"/>
      </c>
      <c r="AB23" s="207"/>
      <c r="AC23" s="207"/>
      <c r="AD23" s="223"/>
      <c r="AE23" s="224"/>
      <c r="AF23" s="225"/>
      <c r="AG23" s="206">
        <f t="shared" si="6"/>
      </c>
      <c r="AH23" s="207"/>
      <c r="AI23" s="208"/>
      <c r="AJ23" s="313" t="s">
        <v>82</v>
      </c>
      <c r="AK23" s="314"/>
      <c r="AL23" s="314"/>
      <c r="AM23" s="315"/>
      <c r="AN23" s="93"/>
      <c r="AO23" s="113" t="s">
        <v>46</v>
      </c>
      <c r="AP23" s="115">
        <v>45285</v>
      </c>
    </row>
    <row r="24" spans="1:42" s="16" customFormat="1" ht="19.5" customHeight="1">
      <c r="A24" s="29">
        <f t="shared" si="0"/>
        <v>45398</v>
      </c>
      <c r="B24" s="212">
        <v>0.2916666666666667</v>
      </c>
      <c r="C24" s="213"/>
      <c r="D24" s="214"/>
      <c r="E24" s="212">
        <v>0.375</v>
      </c>
      <c r="F24" s="213"/>
      <c r="G24" s="213"/>
      <c r="H24" s="33" t="str">
        <f t="shared" si="3"/>
        <v>～</v>
      </c>
      <c r="I24" s="213">
        <v>0.7083333333333334</v>
      </c>
      <c r="J24" s="213"/>
      <c r="K24" s="214"/>
      <c r="L24" s="212">
        <v>0.041666666666666664</v>
      </c>
      <c r="M24" s="213"/>
      <c r="N24" s="214"/>
      <c r="O24" s="215"/>
      <c r="P24" s="216"/>
      <c r="Q24" s="217"/>
      <c r="R24" s="218">
        <f t="shared" si="4"/>
        <v>0.2916666666666667</v>
      </c>
      <c r="S24" s="219"/>
      <c r="T24" s="220"/>
      <c r="U24" s="221">
        <f t="shared" si="5"/>
        <v>0</v>
      </c>
      <c r="V24" s="207"/>
      <c r="W24" s="222"/>
      <c r="X24" s="221">
        <f t="shared" si="1"/>
      </c>
      <c r="Y24" s="207"/>
      <c r="Z24" s="222"/>
      <c r="AA24" s="221">
        <f t="shared" si="2"/>
      </c>
      <c r="AB24" s="207"/>
      <c r="AC24" s="207"/>
      <c r="AD24" s="223"/>
      <c r="AE24" s="224"/>
      <c r="AF24" s="225"/>
      <c r="AG24" s="206">
        <f t="shared" si="6"/>
      </c>
      <c r="AH24" s="207"/>
      <c r="AI24" s="208"/>
      <c r="AJ24" s="313" t="s">
        <v>82</v>
      </c>
      <c r="AK24" s="314"/>
      <c r="AL24" s="314"/>
      <c r="AM24" s="315"/>
      <c r="AN24" s="93"/>
      <c r="AO24" s="114" t="s">
        <v>42</v>
      </c>
      <c r="AP24" s="115">
        <v>45292</v>
      </c>
    </row>
    <row r="25" spans="1:42" s="16" customFormat="1" ht="19.5" customHeight="1">
      <c r="A25" s="29">
        <f t="shared" si="0"/>
        <v>45399</v>
      </c>
      <c r="B25" s="212"/>
      <c r="C25" s="213"/>
      <c r="D25" s="214"/>
      <c r="E25" s="212"/>
      <c r="F25" s="213"/>
      <c r="G25" s="213"/>
      <c r="H25" s="33">
        <f t="shared" si="3"/>
      </c>
      <c r="I25" s="213"/>
      <c r="J25" s="213"/>
      <c r="K25" s="214"/>
      <c r="L25" s="212"/>
      <c r="M25" s="213"/>
      <c r="N25" s="214"/>
      <c r="O25" s="215"/>
      <c r="P25" s="216"/>
      <c r="Q25" s="217"/>
      <c r="R25" s="218">
        <f t="shared" si="4"/>
      </c>
      <c r="S25" s="219"/>
      <c r="T25" s="220"/>
      <c r="U25" s="221">
        <f t="shared" si="5"/>
      </c>
      <c r="V25" s="207"/>
      <c r="W25" s="222"/>
      <c r="X25" s="221">
        <f t="shared" si="1"/>
      </c>
      <c r="Y25" s="207"/>
      <c r="Z25" s="222"/>
      <c r="AA25" s="221">
        <f>IF(I25="","",IF(MAX(I25,"22:00")-"22:00"=0,"",(I25-"22:00")))</f>
      </c>
      <c r="AB25" s="207"/>
      <c r="AC25" s="207"/>
      <c r="AD25" s="223"/>
      <c r="AE25" s="224"/>
      <c r="AF25" s="225"/>
      <c r="AG25" s="206">
        <f t="shared" si="6"/>
      </c>
      <c r="AH25" s="207"/>
      <c r="AI25" s="208"/>
      <c r="AJ25" s="313"/>
      <c r="AK25" s="314"/>
      <c r="AL25" s="314"/>
      <c r="AM25" s="315"/>
      <c r="AN25" s="93"/>
      <c r="AO25" s="113" t="s">
        <v>15</v>
      </c>
      <c r="AP25" s="115">
        <v>45299</v>
      </c>
    </row>
    <row r="26" spans="1:42" s="16" customFormat="1" ht="19.5" customHeight="1">
      <c r="A26" s="29">
        <f t="shared" si="0"/>
        <v>45400</v>
      </c>
      <c r="B26" s="212"/>
      <c r="C26" s="213"/>
      <c r="D26" s="214"/>
      <c r="E26" s="212"/>
      <c r="F26" s="213"/>
      <c r="G26" s="213"/>
      <c r="H26" s="33">
        <f t="shared" si="3"/>
      </c>
      <c r="I26" s="213"/>
      <c r="J26" s="213"/>
      <c r="K26" s="214"/>
      <c r="L26" s="212"/>
      <c r="M26" s="213"/>
      <c r="N26" s="214"/>
      <c r="O26" s="215"/>
      <c r="P26" s="216"/>
      <c r="Q26" s="217"/>
      <c r="R26" s="218">
        <f t="shared" si="4"/>
      </c>
      <c r="S26" s="219"/>
      <c r="T26" s="220"/>
      <c r="U26" s="221">
        <f t="shared" si="5"/>
      </c>
      <c r="V26" s="207"/>
      <c r="W26" s="222"/>
      <c r="X26" s="221">
        <f t="shared" si="1"/>
      </c>
      <c r="Y26" s="207"/>
      <c r="Z26" s="222"/>
      <c r="AA26" s="221">
        <f t="shared" si="2"/>
      </c>
      <c r="AB26" s="207"/>
      <c r="AC26" s="207"/>
      <c r="AD26" s="223"/>
      <c r="AE26" s="224"/>
      <c r="AF26" s="225"/>
      <c r="AG26" s="206">
        <f t="shared" si="6"/>
      </c>
      <c r="AH26" s="207"/>
      <c r="AI26" s="208"/>
      <c r="AJ26" s="313"/>
      <c r="AK26" s="314"/>
      <c r="AL26" s="314"/>
      <c r="AM26" s="315"/>
      <c r="AN26" s="93"/>
      <c r="AO26" s="113" t="s">
        <v>41</v>
      </c>
      <c r="AP26" s="115">
        <v>45333</v>
      </c>
    </row>
    <row r="27" spans="1:42" s="16" customFormat="1" ht="19.5" customHeight="1">
      <c r="A27" s="29">
        <f t="shared" si="0"/>
        <v>45401</v>
      </c>
      <c r="B27" s="212">
        <v>0.2916666666666667</v>
      </c>
      <c r="C27" s="213"/>
      <c r="D27" s="214"/>
      <c r="E27" s="212"/>
      <c r="F27" s="213"/>
      <c r="G27" s="213"/>
      <c r="H27" s="33">
        <f t="shared" si="3"/>
      </c>
      <c r="I27" s="213"/>
      <c r="J27" s="213"/>
      <c r="K27" s="214"/>
      <c r="L27" s="212"/>
      <c r="M27" s="213"/>
      <c r="N27" s="214"/>
      <c r="O27" s="215" t="s">
        <v>83</v>
      </c>
      <c r="P27" s="216"/>
      <c r="Q27" s="217"/>
      <c r="R27" s="218">
        <f t="shared" si="4"/>
      </c>
      <c r="S27" s="219"/>
      <c r="T27" s="220"/>
      <c r="U27" s="221">
        <f t="shared" si="5"/>
      </c>
      <c r="V27" s="207"/>
      <c r="W27" s="222"/>
      <c r="X27" s="221">
        <f t="shared" si="1"/>
      </c>
      <c r="Y27" s="207"/>
      <c r="Z27" s="222"/>
      <c r="AA27" s="221">
        <f t="shared" si="2"/>
      </c>
      <c r="AB27" s="207"/>
      <c r="AC27" s="207"/>
      <c r="AD27" s="223"/>
      <c r="AE27" s="224"/>
      <c r="AF27" s="225"/>
      <c r="AG27" s="206">
        <f t="shared" si="6"/>
      </c>
      <c r="AH27" s="207"/>
      <c r="AI27" s="208"/>
      <c r="AJ27" s="313"/>
      <c r="AK27" s="314"/>
      <c r="AL27" s="314"/>
      <c r="AM27" s="315"/>
      <c r="AN27" s="93"/>
      <c r="AO27" s="113" t="s">
        <v>49</v>
      </c>
      <c r="AP27" s="115">
        <v>45334</v>
      </c>
    </row>
    <row r="28" spans="1:42" s="16" customFormat="1" ht="19.5" customHeight="1">
      <c r="A28" s="29">
        <f t="shared" si="0"/>
        <v>45402</v>
      </c>
      <c r="B28" s="212"/>
      <c r="C28" s="213"/>
      <c r="D28" s="214"/>
      <c r="E28" s="212"/>
      <c r="F28" s="213"/>
      <c r="G28" s="213"/>
      <c r="H28" s="33">
        <f t="shared" si="3"/>
      </c>
      <c r="I28" s="213"/>
      <c r="J28" s="213"/>
      <c r="K28" s="214"/>
      <c r="L28" s="212"/>
      <c r="M28" s="213"/>
      <c r="N28" s="214"/>
      <c r="O28" s="215"/>
      <c r="P28" s="216"/>
      <c r="Q28" s="217"/>
      <c r="R28" s="218">
        <f t="shared" si="4"/>
      </c>
      <c r="S28" s="219"/>
      <c r="T28" s="220"/>
      <c r="U28" s="221">
        <f t="shared" si="5"/>
      </c>
      <c r="V28" s="207"/>
      <c r="W28" s="222"/>
      <c r="X28" s="221">
        <f t="shared" si="1"/>
      </c>
      <c r="Y28" s="207"/>
      <c r="Z28" s="222"/>
      <c r="AA28" s="221">
        <f t="shared" si="2"/>
      </c>
      <c r="AB28" s="207"/>
      <c r="AC28" s="207"/>
      <c r="AD28" s="223"/>
      <c r="AE28" s="224"/>
      <c r="AF28" s="225"/>
      <c r="AG28" s="206">
        <f t="shared" si="6"/>
      </c>
      <c r="AH28" s="207"/>
      <c r="AI28" s="208"/>
      <c r="AJ28" s="313"/>
      <c r="AK28" s="314"/>
      <c r="AL28" s="314"/>
      <c r="AM28" s="315"/>
      <c r="AN28" s="93"/>
      <c r="AO28" s="113" t="s">
        <v>38</v>
      </c>
      <c r="AP28" s="115">
        <v>45345</v>
      </c>
    </row>
    <row r="29" spans="1:42" s="16" customFormat="1" ht="19.5" customHeight="1">
      <c r="A29" s="29">
        <f t="shared" si="0"/>
        <v>45403</v>
      </c>
      <c r="B29" s="212"/>
      <c r="C29" s="213"/>
      <c r="D29" s="214"/>
      <c r="E29" s="212"/>
      <c r="F29" s="213"/>
      <c r="G29" s="213"/>
      <c r="H29" s="33">
        <f t="shared" si="3"/>
      </c>
      <c r="I29" s="213"/>
      <c r="J29" s="213"/>
      <c r="K29" s="214"/>
      <c r="L29" s="212"/>
      <c r="M29" s="213"/>
      <c r="N29" s="214"/>
      <c r="O29" s="215"/>
      <c r="P29" s="216"/>
      <c r="Q29" s="217"/>
      <c r="R29" s="218">
        <f t="shared" si="4"/>
      </c>
      <c r="S29" s="219"/>
      <c r="T29" s="220"/>
      <c r="U29" s="221">
        <f t="shared" si="5"/>
      </c>
      <c r="V29" s="207"/>
      <c r="W29" s="222"/>
      <c r="X29" s="221">
        <f t="shared" si="1"/>
      </c>
      <c r="Y29" s="207"/>
      <c r="Z29" s="222"/>
      <c r="AA29" s="221">
        <f t="shared" si="2"/>
      </c>
      <c r="AB29" s="207"/>
      <c r="AC29" s="207"/>
      <c r="AD29" s="223"/>
      <c r="AE29" s="224"/>
      <c r="AF29" s="225"/>
      <c r="AG29" s="206">
        <f t="shared" si="6"/>
      </c>
      <c r="AH29" s="207"/>
      <c r="AI29" s="208"/>
      <c r="AJ29" s="313"/>
      <c r="AK29" s="314"/>
      <c r="AL29" s="314"/>
      <c r="AM29" s="315"/>
      <c r="AN29" s="93"/>
      <c r="AO29" s="113" t="s">
        <v>16</v>
      </c>
      <c r="AP29" s="115">
        <v>45371</v>
      </c>
    </row>
    <row r="30" spans="1:42" s="16" customFormat="1" ht="19.5" customHeight="1">
      <c r="A30" s="29">
        <f t="shared" si="0"/>
        <v>45404</v>
      </c>
      <c r="B30" s="212">
        <v>0.2916666666666667</v>
      </c>
      <c r="C30" s="213"/>
      <c r="D30" s="214"/>
      <c r="E30" s="212">
        <v>0.375</v>
      </c>
      <c r="F30" s="213"/>
      <c r="G30" s="213"/>
      <c r="H30" s="33" t="str">
        <f t="shared" si="3"/>
        <v>～</v>
      </c>
      <c r="I30" s="213">
        <v>0.44097222222222227</v>
      </c>
      <c r="J30" s="213"/>
      <c r="K30" s="214"/>
      <c r="L30" s="212"/>
      <c r="M30" s="213"/>
      <c r="N30" s="214"/>
      <c r="O30" s="215"/>
      <c r="P30" s="216"/>
      <c r="Q30" s="217"/>
      <c r="R30" s="218">
        <f t="shared" si="4"/>
        <v>0.06597222222222227</v>
      </c>
      <c r="S30" s="219"/>
      <c r="T30" s="220"/>
      <c r="U30" s="221">
        <f t="shared" si="5"/>
      </c>
      <c r="V30" s="207"/>
      <c r="W30" s="222"/>
      <c r="X30" s="221">
        <f t="shared" si="1"/>
      </c>
      <c r="Y30" s="207"/>
      <c r="Z30" s="222"/>
      <c r="AA30" s="221">
        <f t="shared" si="2"/>
      </c>
      <c r="AB30" s="207"/>
      <c r="AC30" s="207"/>
      <c r="AD30" s="223"/>
      <c r="AE30" s="224"/>
      <c r="AF30" s="225"/>
      <c r="AG30" s="206">
        <f t="shared" si="6"/>
      </c>
      <c r="AH30" s="207"/>
      <c r="AI30" s="208"/>
      <c r="AJ30" s="313" t="s">
        <v>82</v>
      </c>
      <c r="AK30" s="314"/>
      <c r="AL30" s="314"/>
      <c r="AM30" s="315"/>
      <c r="AN30" s="92"/>
      <c r="AO30" s="110"/>
      <c r="AP30" s="112"/>
    </row>
    <row r="31" spans="1:42" s="16" customFormat="1" ht="19.5" customHeight="1">
      <c r="A31" s="29">
        <f t="shared" si="0"/>
        <v>45405</v>
      </c>
      <c r="B31" s="212">
        <v>0.2916666666666667</v>
      </c>
      <c r="C31" s="213"/>
      <c r="D31" s="214"/>
      <c r="E31" s="212">
        <v>0.375</v>
      </c>
      <c r="F31" s="213"/>
      <c r="G31" s="213"/>
      <c r="H31" s="33" t="str">
        <f t="shared" si="3"/>
        <v>～</v>
      </c>
      <c r="I31" s="213">
        <v>0.7395833333333334</v>
      </c>
      <c r="J31" s="213"/>
      <c r="K31" s="214"/>
      <c r="L31" s="212">
        <v>0.041666666666666664</v>
      </c>
      <c r="M31" s="213"/>
      <c r="N31" s="214"/>
      <c r="O31" s="215"/>
      <c r="P31" s="216"/>
      <c r="Q31" s="217"/>
      <c r="R31" s="218">
        <f t="shared" si="4"/>
        <v>0.3229166666666667</v>
      </c>
      <c r="S31" s="219"/>
      <c r="T31" s="220"/>
      <c r="U31" s="221">
        <f t="shared" si="5"/>
        <v>0.03125</v>
      </c>
      <c r="V31" s="207"/>
      <c r="W31" s="222"/>
      <c r="X31" s="221">
        <f t="shared" si="1"/>
        <v>0</v>
      </c>
      <c r="Y31" s="207"/>
      <c r="Z31" s="222"/>
      <c r="AA31" s="221">
        <f t="shared" si="2"/>
      </c>
      <c r="AB31" s="207"/>
      <c r="AC31" s="207"/>
      <c r="AD31" s="223"/>
      <c r="AE31" s="224"/>
      <c r="AF31" s="225"/>
      <c r="AG31" s="206">
        <f t="shared" si="6"/>
      </c>
      <c r="AH31" s="207"/>
      <c r="AI31" s="208"/>
      <c r="AJ31" s="313" t="s">
        <v>82</v>
      </c>
      <c r="AK31" s="314"/>
      <c r="AL31" s="314"/>
      <c r="AM31" s="315"/>
      <c r="AN31" s="92"/>
      <c r="AO31" s="110"/>
      <c r="AP31" s="112"/>
    </row>
    <row r="32" spans="1:42" s="16" customFormat="1" ht="19.5" customHeight="1">
      <c r="A32" s="29">
        <f t="shared" si="0"/>
        <v>45406</v>
      </c>
      <c r="B32" s="212"/>
      <c r="C32" s="213"/>
      <c r="D32" s="214"/>
      <c r="E32" s="212"/>
      <c r="F32" s="213"/>
      <c r="G32" s="213"/>
      <c r="H32" s="33">
        <f t="shared" si="3"/>
      </c>
      <c r="I32" s="213"/>
      <c r="J32" s="213"/>
      <c r="K32" s="214"/>
      <c r="L32" s="212"/>
      <c r="M32" s="213"/>
      <c r="N32" s="214"/>
      <c r="O32" s="215"/>
      <c r="P32" s="216"/>
      <c r="Q32" s="217"/>
      <c r="R32" s="218">
        <f t="shared" si="4"/>
      </c>
      <c r="S32" s="219"/>
      <c r="T32" s="220"/>
      <c r="U32" s="221">
        <f t="shared" si="5"/>
      </c>
      <c r="V32" s="207"/>
      <c r="W32" s="222"/>
      <c r="X32" s="221">
        <f t="shared" si="1"/>
      </c>
      <c r="Y32" s="207"/>
      <c r="Z32" s="222"/>
      <c r="AA32" s="221">
        <f t="shared" si="2"/>
      </c>
      <c r="AB32" s="207"/>
      <c r="AC32" s="207"/>
      <c r="AD32" s="223"/>
      <c r="AE32" s="224"/>
      <c r="AF32" s="225"/>
      <c r="AG32" s="206">
        <f t="shared" si="6"/>
      </c>
      <c r="AH32" s="207"/>
      <c r="AI32" s="208"/>
      <c r="AJ32" s="313"/>
      <c r="AK32" s="314"/>
      <c r="AL32" s="314"/>
      <c r="AM32" s="315"/>
      <c r="AN32" s="92"/>
      <c r="AO32" s="99"/>
      <c r="AP32" s="100"/>
    </row>
    <row r="33" spans="1:42" s="16" customFormat="1" ht="19.5" customHeight="1">
      <c r="A33" s="29">
        <f t="shared" si="0"/>
        <v>45407</v>
      </c>
      <c r="B33" s="212"/>
      <c r="C33" s="213"/>
      <c r="D33" s="214"/>
      <c r="E33" s="212"/>
      <c r="F33" s="213"/>
      <c r="G33" s="213"/>
      <c r="H33" s="33">
        <f t="shared" si="3"/>
      </c>
      <c r="I33" s="213"/>
      <c r="J33" s="213"/>
      <c r="K33" s="214"/>
      <c r="L33" s="212"/>
      <c r="M33" s="213"/>
      <c r="N33" s="214"/>
      <c r="O33" s="215"/>
      <c r="P33" s="216"/>
      <c r="Q33" s="217"/>
      <c r="R33" s="218">
        <f t="shared" si="4"/>
      </c>
      <c r="S33" s="219"/>
      <c r="T33" s="220"/>
      <c r="U33" s="221">
        <f t="shared" si="5"/>
      </c>
      <c r="V33" s="207"/>
      <c r="W33" s="222"/>
      <c r="X33" s="221">
        <f t="shared" si="1"/>
      </c>
      <c r="Y33" s="207"/>
      <c r="Z33" s="222"/>
      <c r="AA33" s="221">
        <f t="shared" si="2"/>
      </c>
      <c r="AB33" s="207"/>
      <c r="AC33" s="207"/>
      <c r="AD33" s="223"/>
      <c r="AE33" s="224"/>
      <c r="AF33" s="225"/>
      <c r="AG33" s="206">
        <f>IF(O33="年休",B33,"")</f>
      </c>
      <c r="AH33" s="207"/>
      <c r="AI33" s="208"/>
      <c r="AJ33" s="313"/>
      <c r="AK33" s="314"/>
      <c r="AL33" s="314"/>
      <c r="AM33" s="315"/>
      <c r="AN33" s="92"/>
      <c r="AO33" s="99"/>
      <c r="AP33" s="100"/>
    </row>
    <row r="34" spans="1:47" s="16" customFormat="1" ht="19.5" customHeight="1">
      <c r="A34" s="29">
        <f t="shared" si="0"/>
        <v>45408</v>
      </c>
      <c r="B34" s="212">
        <v>0.2916666666666667</v>
      </c>
      <c r="C34" s="213"/>
      <c r="D34" s="214"/>
      <c r="E34" s="212"/>
      <c r="F34" s="213"/>
      <c r="G34" s="213"/>
      <c r="H34" s="33">
        <f t="shared" si="3"/>
      </c>
      <c r="I34" s="213"/>
      <c r="J34" s="213"/>
      <c r="K34" s="214"/>
      <c r="L34" s="212"/>
      <c r="M34" s="213"/>
      <c r="N34" s="214"/>
      <c r="O34" s="215" t="s">
        <v>52</v>
      </c>
      <c r="P34" s="216"/>
      <c r="Q34" s="217"/>
      <c r="R34" s="218">
        <f t="shared" si="4"/>
      </c>
      <c r="S34" s="219"/>
      <c r="T34" s="220"/>
      <c r="U34" s="221">
        <f t="shared" si="5"/>
      </c>
      <c r="V34" s="207"/>
      <c r="W34" s="222"/>
      <c r="X34" s="221">
        <f t="shared" si="1"/>
      </c>
      <c r="Y34" s="207"/>
      <c r="Z34" s="222"/>
      <c r="AA34" s="221">
        <f t="shared" si="2"/>
      </c>
      <c r="AB34" s="207"/>
      <c r="AC34" s="207"/>
      <c r="AD34" s="223"/>
      <c r="AE34" s="224"/>
      <c r="AF34" s="225"/>
      <c r="AG34" s="206">
        <f t="shared" si="6"/>
        <v>0.2916666666666667</v>
      </c>
      <c r="AH34" s="207"/>
      <c r="AI34" s="208"/>
      <c r="AJ34" s="313"/>
      <c r="AK34" s="314"/>
      <c r="AL34" s="314"/>
      <c r="AM34" s="315"/>
      <c r="AN34" s="92"/>
      <c r="AO34" s="101"/>
      <c r="AP34" s="101"/>
      <c r="AQ34" s="39"/>
      <c r="AR34" s="39"/>
      <c r="AS34" s="39"/>
      <c r="AT34" s="38"/>
      <c r="AU34" s="38"/>
    </row>
    <row r="35" spans="1:44" s="16" customFormat="1" ht="19.5" customHeight="1">
      <c r="A35" s="29">
        <f t="shared" si="0"/>
        <v>45409</v>
      </c>
      <c r="B35" s="212"/>
      <c r="C35" s="213"/>
      <c r="D35" s="214"/>
      <c r="E35" s="212"/>
      <c r="F35" s="213"/>
      <c r="G35" s="213"/>
      <c r="H35" s="33">
        <f t="shared" si="3"/>
      </c>
      <c r="I35" s="213"/>
      <c r="J35" s="213"/>
      <c r="K35" s="214"/>
      <c r="L35" s="212"/>
      <c r="M35" s="213"/>
      <c r="N35" s="214"/>
      <c r="O35" s="215"/>
      <c r="P35" s="216"/>
      <c r="Q35" s="217"/>
      <c r="R35" s="218">
        <f t="shared" si="4"/>
      </c>
      <c r="S35" s="219"/>
      <c r="T35" s="220"/>
      <c r="U35" s="221">
        <f t="shared" si="5"/>
      </c>
      <c r="V35" s="207"/>
      <c r="W35" s="222"/>
      <c r="X35" s="221">
        <f t="shared" si="1"/>
      </c>
      <c r="Y35" s="207"/>
      <c r="Z35" s="222"/>
      <c r="AA35" s="221">
        <f t="shared" si="2"/>
      </c>
      <c r="AB35" s="207"/>
      <c r="AC35" s="207"/>
      <c r="AD35" s="223"/>
      <c r="AE35" s="224"/>
      <c r="AF35" s="225"/>
      <c r="AG35" s="206">
        <f t="shared" si="6"/>
      </c>
      <c r="AH35" s="207"/>
      <c r="AI35" s="208"/>
      <c r="AJ35" s="316"/>
      <c r="AK35" s="314"/>
      <c r="AL35" s="314"/>
      <c r="AM35" s="315"/>
      <c r="AN35" s="92"/>
      <c r="AO35" s="101"/>
      <c r="AP35" s="101"/>
      <c r="AQ35" s="39"/>
      <c r="AR35" s="39"/>
    </row>
    <row r="36" spans="1:42" s="16" customFormat="1" ht="19.5" customHeight="1">
      <c r="A36" s="29">
        <f t="shared" si="0"/>
        <v>45410</v>
      </c>
      <c r="B36" s="212"/>
      <c r="C36" s="213"/>
      <c r="D36" s="214"/>
      <c r="E36" s="212"/>
      <c r="F36" s="213"/>
      <c r="G36" s="213"/>
      <c r="H36" s="33">
        <f t="shared" si="3"/>
      </c>
      <c r="I36" s="213"/>
      <c r="J36" s="213"/>
      <c r="K36" s="214"/>
      <c r="L36" s="212"/>
      <c r="M36" s="213"/>
      <c r="N36" s="214"/>
      <c r="O36" s="215"/>
      <c r="P36" s="216"/>
      <c r="Q36" s="217"/>
      <c r="R36" s="218">
        <f t="shared" si="4"/>
      </c>
      <c r="S36" s="219"/>
      <c r="T36" s="220"/>
      <c r="U36" s="221">
        <f t="shared" si="5"/>
      </c>
      <c r="V36" s="207"/>
      <c r="W36" s="222"/>
      <c r="X36" s="221">
        <f t="shared" si="1"/>
      </c>
      <c r="Y36" s="207"/>
      <c r="Z36" s="222"/>
      <c r="AA36" s="221">
        <f t="shared" si="2"/>
      </c>
      <c r="AB36" s="207"/>
      <c r="AC36" s="207"/>
      <c r="AD36" s="223"/>
      <c r="AE36" s="224"/>
      <c r="AF36" s="225"/>
      <c r="AG36" s="206">
        <f t="shared" si="6"/>
      </c>
      <c r="AH36" s="207"/>
      <c r="AI36" s="208"/>
      <c r="AJ36" s="313" t="s">
        <v>81</v>
      </c>
      <c r="AK36" s="314"/>
      <c r="AL36" s="314"/>
      <c r="AM36" s="315"/>
      <c r="AN36" s="92"/>
      <c r="AO36" s="99"/>
      <c r="AP36" s="100"/>
    </row>
    <row r="37" spans="1:42" s="16" customFormat="1" ht="19.5" customHeight="1">
      <c r="A37" s="30">
        <f t="shared" si="0"/>
        <v>45411</v>
      </c>
      <c r="B37" s="212">
        <v>0.2916666666666667</v>
      </c>
      <c r="C37" s="213"/>
      <c r="D37" s="214"/>
      <c r="E37" s="212">
        <v>0.375</v>
      </c>
      <c r="F37" s="213"/>
      <c r="G37" s="213"/>
      <c r="H37" s="34" t="str">
        <f t="shared" si="3"/>
        <v>～</v>
      </c>
      <c r="I37" s="213">
        <v>0.7083333333333334</v>
      </c>
      <c r="J37" s="213"/>
      <c r="K37" s="214"/>
      <c r="L37" s="212">
        <v>0.041666666666666664</v>
      </c>
      <c r="M37" s="213"/>
      <c r="N37" s="214"/>
      <c r="O37" s="215"/>
      <c r="P37" s="216"/>
      <c r="Q37" s="217"/>
      <c r="R37" s="218">
        <f t="shared" si="4"/>
        <v>0.2916666666666667</v>
      </c>
      <c r="S37" s="219"/>
      <c r="T37" s="220"/>
      <c r="U37" s="221">
        <f t="shared" si="5"/>
        <v>0</v>
      </c>
      <c r="V37" s="207"/>
      <c r="W37" s="222"/>
      <c r="X37" s="221">
        <f t="shared" si="1"/>
      </c>
      <c r="Y37" s="207"/>
      <c r="Z37" s="222"/>
      <c r="AA37" s="221">
        <f t="shared" si="2"/>
      </c>
      <c r="AB37" s="207"/>
      <c r="AC37" s="207"/>
      <c r="AD37" s="223">
        <v>0.2916666666666667</v>
      </c>
      <c r="AE37" s="224"/>
      <c r="AF37" s="225"/>
      <c r="AG37" s="206">
        <f t="shared" si="6"/>
      </c>
      <c r="AH37" s="207"/>
      <c r="AI37" s="208"/>
      <c r="AJ37" s="313" t="s">
        <v>80</v>
      </c>
      <c r="AK37" s="314"/>
      <c r="AL37" s="314"/>
      <c r="AM37" s="315"/>
      <c r="AN37" s="92"/>
      <c r="AO37" s="99"/>
      <c r="AP37" s="100"/>
    </row>
    <row r="38" spans="1:48" s="16" customFormat="1" ht="19.5" customHeight="1">
      <c r="A38" s="30">
        <f t="shared" si="0"/>
        <v>45412</v>
      </c>
      <c r="B38" s="212"/>
      <c r="C38" s="213"/>
      <c r="D38" s="214"/>
      <c r="E38" s="212"/>
      <c r="F38" s="213"/>
      <c r="G38" s="213"/>
      <c r="H38" s="34">
        <f t="shared" si="3"/>
      </c>
      <c r="I38" s="213"/>
      <c r="J38" s="213"/>
      <c r="K38" s="214"/>
      <c r="L38" s="212"/>
      <c r="M38" s="213"/>
      <c r="N38" s="214"/>
      <c r="O38" s="215"/>
      <c r="P38" s="216"/>
      <c r="Q38" s="217"/>
      <c r="R38" s="218">
        <f t="shared" si="4"/>
      </c>
      <c r="S38" s="219"/>
      <c r="T38" s="220"/>
      <c r="U38" s="221">
        <f t="shared" si="5"/>
      </c>
      <c r="V38" s="207"/>
      <c r="W38" s="222"/>
      <c r="X38" s="221">
        <f t="shared" si="1"/>
      </c>
      <c r="Y38" s="207"/>
      <c r="Z38" s="222"/>
      <c r="AA38" s="221">
        <f t="shared" si="2"/>
      </c>
      <c r="AB38" s="207"/>
      <c r="AC38" s="207"/>
      <c r="AD38" s="223"/>
      <c r="AE38" s="224"/>
      <c r="AF38" s="225"/>
      <c r="AG38" s="206">
        <f t="shared" si="6"/>
      </c>
      <c r="AH38" s="207"/>
      <c r="AI38" s="208"/>
      <c r="AJ38" s="313"/>
      <c r="AK38" s="314"/>
      <c r="AL38" s="314"/>
      <c r="AM38" s="315"/>
      <c r="AN38" s="92"/>
      <c r="AO38" s="99"/>
      <c r="AP38" s="99"/>
      <c r="AV38" s="36"/>
    </row>
    <row r="39" spans="1:48" s="16" customFormat="1" ht="19.5" customHeight="1" thickBot="1">
      <c r="A39" s="31">
        <f t="shared" si="0"/>
        <v>45413</v>
      </c>
      <c r="B39" s="227"/>
      <c r="C39" s="228"/>
      <c r="D39" s="229"/>
      <c r="E39" s="227"/>
      <c r="F39" s="228"/>
      <c r="G39" s="228"/>
      <c r="H39" s="35">
        <f t="shared" si="3"/>
      </c>
      <c r="I39" s="228"/>
      <c r="J39" s="228"/>
      <c r="K39" s="229"/>
      <c r="L39" s="227"/>
      <c r="M39" s="228"/>
      <c r="N39" s="229"/>
      <c r="O39" s="230"/>
      <c r="P39" s="231"/>
      <c r="Q39" s="232"/>
      <c r="R39" s="233">
        <f t="shared" si="4"/>
      </c>
      <c r="S39" s="234"/>
      <c r="T39" s="235"/>
      <c r="U39" s="236">
        <f t="shared" si="5"/>
      </c>
      <c r="V39" s="237"/>
      <c r="W39" s="238"/>
      <c r="X39" s="236">
        <f t="shared" si="1"/>
      </c>
      <c r="Y39" s="237"/>
      <c r="Z39" s="238"/>
      <c r="AA39" s="236">
        <f t="shared" si="2"/>
      </c>
      <c r="AB39" s="237"/>
      <c r="AC39" s="237"/>
      <c r="AD39" s="239"/>
      <c r="AE39" s="240"/>
      <c r="AF39" s="241"/>
      <c r="AG39" s="242">
        <f t="shared" si="6"/>
      </c>
      <c r="AH39" s="237"/>
      <c r="AI39" s="243"/>
      <c r="AJ39" s="317"/>
      <c r="AK39" s="318"/>
      <c r="AL39" s="318"/>
      <c r="AM39" s="319"/>
      <c r="AN39" s="92"/>
      <c r="AO39" s="99"/>
      <c r="AP39" s="99"/>
      <c r="AV39" s="36"/>
    </row>
    <row r="40" spans="1:48" ht="20.25" customHeight="1" thickBot="1" thickTop="1">
      <c r="A40" s="78" t="s">
        <v>70</v>
      </c>
      <c r="B40" s="247">
        <v>1120</v>
      </c>
      <c r="C40" s="247"/>
      <c r="D40" s="79" t="s">
        <v>71</v>
      </c>
      <c r="E40" s="248" t="s">
        <v>50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320"/>
      <c r="R40" s="252">
        <f>SUM(R9:T39)</f>
        <v>2.545138888888889</v>
      </c>
      <c r="S40" s="253"/>
      <c r="T40" s="254"/>
      <c r="U40" s="252">
        <f>SUM(U9:W39)</f>
        <v>0.14930555555555558</v>
      </c>
      <c r="V40" s="253"/>
      <c r="W40" s="255"/>
      <c r="X40" s="256">
        <f>SUM(X9:Z39)</f>
        <v>0</v>
      </c>
      <c r="Y40" s="253"/>
      <c r="Z40" s="255"/>
      <c r="AA40" s="257">
        <f>SUM(AA9:AC39)</f>
        <v>0</v>
      </c>
      <c r="AB40" s="257"/>
      <c r="AC40" s="256"/>
      <c r="AD40" s="258">
        <f>SUM(AD9:AF39)</f>
        <v>0.2916666666666667</v>
      </c>
      <c r="AE40" s="257"/>
      <c r="AF40" s="259"/>
      <c r="AG40" s="257">
        <f>SUM(AG9:AI39)</f>
        <v>0.2916666666666667</v>
      </c>
      <c r="AH40" s="257"/>
      <c r="AI40" s="259"/>
      <c r="AJ40" s="80" t="s">
        <v>68</v>
      </c>
      <c r="AK40" s="260">
        <f>ROUND(B40*(R41-U41-AA41-AD41),0)+(ROUND((ROUND(B40*1.25,0)*U41),0))+(ROUND((ROUND(B40*1.25,0)*AA41),0)+(ROUND((ROUND(B40*1.35,0)*AD41),0)+(ROUND((B40*AG41),0))))</f>
        <v>80584</v>
      </c>
      <c r="AL40" s="260"/>
      <c r="AM40" s="81" t="s">
        <v>71</v>
      </c>
      <c r="AN40" s="95"/>
      <c r="AO40" s="102"/>
      <c r="AP40" s="102"/>
      <c r="AV40" s="36"/>
    </row>
    <row r="41" spans="1:48" ht="40.5" customHeight="1" thickBot="1" thickTop="1">
      <c r="A41" s="261" t="s">
        <v>56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3"/>
      <c r="R41" s="264">
        <f>IF(OR(MINUTE(R40)=0,MINUTE(R40)-30=0),R40*24,IF(MINUTE(R40)&lt;30,CEILING(R40*24,"0.5"),CEILING(R40*24,"1")))</f>
        <v>61.5</v>
      </c>
      <c r="S41" s="265"/>
      <c r="T41" s="266"/>
      <c r="U41" s="264">
        <f>IF(OR(MINUTE(U40)=0,MINUTE(U40)-30=0),U40*24,IF(MINUTE(U40)&lt;30,CEILING(U40*24,"0.5"),CEILING(U40*24,"1")))</f>
        <v>4</v>
      </c>
      <c r="V41" s="265"/>
      <c r="W41" s="266"/>
      <c r="X41" s="264">
        <f>IF(OR(MINUTE(X40)=0,MINUTE(X40)-30=0),X40*24,IF(MINUTE(X40)&lt;30,CEILING(X40*24,"0.5"),CEILING(X40*24,"1")))</f>
        <v>0</v>
      </c>
      <c r="Y41" s="265"/>
      <c r="Z41" s="266"/>
      <c r="AA41" s="264">
        <f>IF(OR(MINUTE(AA40)=0,MINUTE(AA40)-30=0),AA40*24,IF(MINUTE(AA40)&lt;30,CEILING(AA40*24,"0.5"),CEILING(AA40*24,"1")))</f>
        <v>0</v>
      </c>
      <c r="AB41" s="265"/>
      <c r="AC41" s="265"/>
      <c r="AD41" s="264">
        <f>IF(OR(MINUTE(AD40)=0,MINUTE(AD40)-30=0),AD40*24,IF(MINUTE(AD40)&lt;30,CEILING(AD40*24,"0.5"),CEILING(AD40*24,"1")))</f>
        <v>7</v>
      </c>
      <c r="AE41" s="265"/>
      <c r="AF41" s="266"/>
      <c r="AG41" s="264">
        <f>IF(OR(MINUTE(AG40)=0,MINUTE(AG40)-30=0),AG40*24,IF(MINUTE(AG40)&lt;30,CEILING(AG40*24,"0.5"),CEILING(AG40*24,"1")))</f>
        <v>7</v>
      </c>
      <c r="AH41" s="265"/>
      <c r="AI41" s="266"/>
      <c r="AJ41" s="267"/>
      <c r="AK41" s="268"/>
      <c r="AL41" s="268"/>
      <c r="AM41" s="269"/>
      <c r="AN41" s="96"/>
      <c r="AV41" s="37"/>
    </row>
    <row r="42" spans="1:42" ht="9.75" customHeight="1">
      <c r="A42" s="25"/>
      <c r="R42" s="270" t="s">
        <v>5</v>
      </c>
      <c r="S42" s="270"/>
      <c r="T42" s="270"/>
      <c r="U42" s="270" t="s">
        <v>7</v>
      </c>
      <c r="V42" s="270"/>
      <c r="W42" s="270"/>
      <c r="X42" s="270" t="s">
        <v>8</v>
      </c>
      <c r="Y42" s="270"/>
      <c r="Z42" s="270"/>
      <c r="AA42" s="270" t="s">
        <v>28</v>
      </c>
      <c r="AB42" s="270"/>
      <c r="AC42" s="270"/>
      <c r="AD42" s="270" t="s">
        <v>27</v>
      </c>
      <c r="AE42" s="270"/>
      <c r="AF42" s="270"/>
      <c r="AG42" s="270" t="s">
        <v>6</v>
      </c>
      <c r="AH42" s="270"/>
      <c r="AI42" s="270"/>
      <c r="AJ42" s="26"/>
      <c r="AK42" s="26"/>
      <c r="AL42" s="26"/>
      <c r="AM42" s="26"/>
      <c r="AN42" s="26"/>
      <c r="AO42" s="6"/>
      <c r="AP42" s="2"/>
    </row>
    <row r="43" spans="1:42" ht="12.75" customHeight="1">
      <c r="A43" s="83"/>
      <c r="B43" s="83"/>
      <c r="C43" s="83"/>
      <c r="D43" s="83"/>
      <c r="E43" s="83"/>
      <c r="F43" s="83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X43" s="272" t="s">
        <v>9</v>
      </c>
      <c r="Y43" s="273"/>
      <c r="Z43" s="273"/>
      <c r="AA43" s="273"/>
      <c r="AB43" s="274">
        <f>COUNTIF(O9:O39,"年休")</f>
        <v>1</v>
      </c>
      <c r="AC43" s="274"/>
      <c r="AD43" s="275"/>
      <c r="AE43" s="27"/>
      <c r="AF43" s="27"/>
      <c r="AG43" s="276" t="s">
        <v>86</v>
      </c>
      <c r="AH43" s="277"/>
      <c r="AI43" s="277"/>
      <c r="AJ43" s="277"/>
      <c r="AK43" s="277"/>
      <c r="AL43" s="277"/>
      <c r="AM43" s="278"/>
      <c r="AN43" s="76"/>
      <c r="AO43" s="6"/>
      <c r="AP43" s="6"/>
    </row>
    <row r="44" spans="1:42" ht="12.75" customHeight="1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X44" s="282" t="s">
        <v>87</v>
      </c>
      <c r="Y44" s="283"/>
      <c r="Z44" s="283"/>
      <c r="AA44" s="283"/>
      <c r="AB44" s="284">
        <f>COUNTIF(O9:O39,"休み(業務都合)")</f>
        <v>1</v>
      </c>
      <c r="AC44" s="284"/>
      <c r="AD44" s="285"/>
      <c r="AE44" s="27"/>
      <c r="AF44" s="27"/>
      <c r="AG44" s="279"/>
      <c r="AH44" s="280"/>
      <c r="AI44" s="280"/>
      <c r="AJ44" s="280"/>
      <c r="AK44" s="280"/>
      <c r="AL44" s="280"/>
      <c r="AM44" s="281"/>
      <c r="AN44" s="76"/>
      <c r="AO44" s="6"/>
      <c r="AP44" s="6"/>
    </row>
    <row r="45" spans="1:42" ht="12.75" customHeight="1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X45" s="286" t="s">
        <v>88</v>
      </c>
      <c r="Y45" s="287"/>
      <c r="Z45" s="287"/>
      <c r="AA45" s="288"/>
      <c r="AB45" s="305">
        <f>COUNTIF(O10:O40,"休み(自己都合)")</f>
        <v>1</v>
      </c>
      <c r="AC45" s="306"/>
      <c r="AD45" s="307"/>
      <c r="AE45" s="27"/>
      <c r="AF45" s="27"/>
      <c r="AG45" s="293">
        <f>COUNTA(E9:E39)</f>
        <v>9</v>
      </c>
      <c r="AH45" s="294"/>
      <c r="AI45" s="294"/>
      <c r="AJ45" s="294"/>
      <c r="AK45" s="299"/>
      <c r="AL45" s="299"/>
      <c r="AM45" s="300"/>
      <c r="AN45" s="76"/>
      <c r="AO45" s="6"/>
      <c r="AP45" s="6"/>
    </row>
    <row r="46" spans="1:42" ht="12.75" customHeight="1">
      <c r="A46" s="2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286" t="s">
        <v>23</v>
      </c>
      <c r="Y46" s="287"/>
      <c r="Z46" s="287"/>
      <c r="AA46" s="288"/>
      <c r="AB46" s="284">
        <f>COUNTIF(O9:Q39,"特休")</f>
        <v>0</v>
      </c>
      <c r="AC46" s="284"/>
      <c r="AD46" s="285"/>
      <c r="AE46" s="24"/>
      <c r="AF46" s="24"/>
      <c r="AG46" s="295"/>
      <c r="AH46" s="296"/>
      <c r="AI46" s="296"/>
      <c r="AJ46" s="296"/>
      <c r="AK46" s="301"/>
      <c r="AL46" s="301"/>
      <c r="AM46" s="302"/>
      <c r="AN46" s="77"/>
      <c r="AO46" s="6"/>
      <c r="AP46" s="6"/>
    </row>
    <row r="47" spans="1:42" ht="12.75" customHeight="1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X47" s="289" t="s">
        <v>44</v>
      </c>
      <c r="Y47" s="290"/>
      <c r="Z47" s="290"/>
      <c r="AA47" s="290"/>
      <c r="AB47" s="291">
        <f>COUNTIF(O9:Q39,"看護")+COUNTIF(O9:Q39,"介護")</f>
        <v>0</v>
      </c>
      <c r="AC47" s="291"/>
      <c r="AD47" s="292"/>
      <c r="AE47" s="24"/>
      <c r="AF47" s="24"/>
      <c r="AG47" s="297"/>
      <c r="AH47" s="298"/>
      <c r="AI47" s="298"/>
      <c r="AJ47" s="298"/>
      <c r="AK47" s="303"/>
      <c r="AL47" s="303"/>
      <c r="AM47" s="304"/>
      <c r="AN47" s="77"/>
      <c r="AO47" s="6"/>
      <c r="AP47" s="6"/>
    </row>
  </sheetData>
  <sheetProtection selectLockedCells="1"/>
  <mergeCells count="435">
    <mergeCell ref="X46:AA46"/>
    <mergeCell ref="AB46:AD46"/>
    <mergeCell ref="X47:AA47"/>
    <mergeCell ref="AB47:AD47"/>
    <mergeCell ref="G43:U43"/>
    <mergeCell ref="X43:AA43"/>
    <mergeCell ref="AB43:AD43"/>
    <mergeCell ref="X45:AA45"/>
    <mergeCell ref="AB45:AD45"/>
    <mergeCell ref="AG43:AM44"/>
    <mergeCell ref="X44:AA44"/>
    <mergeCell ref="AB44:AD44"/>
    <mergeCell ref="AJ41:AM41"/>
    <mergeCell ref="R42:T42"/>
    <mergeCell ref="U42:W42"/>
    <mergeCell ref="X42:Z42"/>
    <mergeCell ref="AA42:AC42"/>
    <mergeCell ref="AD42:AF42"/>
    <mergeCell ref="AG42:AI42"/>
    <mergeCell ref="AD40:AF40"/>
    <mergeCell ref="AG40:AI40"/>
    <mergeCell ref="AK40:AL40"/>
    <mergeCell ref="A41:Q41"/>
    <mergeCell ref="R41:T41"/>
    <mergeCell ref="U41:W41"/>
    <mergeCell ref="X41:Z41"/>
    <mergeCell ref="AA41:AC41"/>
    <mergeCell ref="AD41:AF41"/>
    <mergeCell ref="AG41:AI41"/>
    <mergeCell ref="B40:C40"/>
    <mergeCell ref="E40:Q40"/>
    <mergeCell ref="R40:T40"/>
    <mergeCell ref="U40:W40"/>
    <mergeCell ref="X40:Z40"/>
    <mergeCell ref="AA40:AC40"/>
    <mergeCell ref="U39:W39"/>
    <mergeCell ref="X39:Z39"/>
    <mergeCell ref="AA39:AC39"/>
    <mergeCell ref="AD39:AF39"/>
    <mergeCell ref="AG39:AI39"/>
    <mergeCell ref="AJ39:AM39"/>
    <mergeCell ref="B39:D39"/>
    <mergeCell ref="E39:G39"/>
    <mergeCell ref="I39:K39"/>
    <mergeCell ref="L39:N39"/>
    <mergeCell ref="O39:Q39"/>
    <mergeCell ref="R39:T39"/>
    <mergeCell ref="U38:W38"/>
    <mergeCell ref="X38:Z38"/>
    <mergeCell ref="AA38:AC38"/>
    <mergeCell ref="AD38:AF38"/>
    <mergeCell ref="AG38:AI38"/>
    <mergeCell ref="AJ38:AM38"/>
    <mergeCell ref="B38:D38"/>
    <mergeCell ref="E38:G38"/>
    <mergeCell ref="I38:K38"/>
    <mergeCell ref="L38:N38"/>
    <mergeCell ref="O38:Q38"/>
    <mergeCell ref="R38:T38"/>
    <mergeCell ref="U37:W37"/>
    <mergeCell ref="X37:Z37"/>
    <mergeCell ref="AA37:AC37"/>
    <mergeCell ref="AD37:AF37"/>
    <mergeCell ref="AG37:AI37"/>
    <mergeCell ref="AJ37:AM37"/>
    <mergeCell ref="B37:D37"/>
    <mergeCell ref="E37:G37"/>
    <mergeCell ref="I37:K37"/>
    <mergeCell ref="L37:N37"/>
    <mergeCell ref="O37:Q37"/>
    <mergeCell ref="R37:T37"/>
    <mergeCell ref="U36:W36"/>
    <mergeCell ref="X36:Z36"/>
    <mergeCell ref="AA36:AC36"/>
    <mergeCell ref="AD36:AF36"/>
    <mergeCell ref="AG36:AI36"/>
    <mergeCell ref="AJ36:AM36"/>
    <mergeCell ref="B36:D36"/>
    <mergeCell ref="E36:G36"/>
    <mergeCell ref="I36:K36"/>
    <mergeCell ref="L36:N36"/>
    <mergeCell ref="O36:Q36"/>
    <mergeCell ref="R36:T36"/>
    <mergeCell ref="U35:W35"/>
    <mergeCell ref="X35:Z35"/>
    <mergeCell ref="AA35:AC35"/>
    <mergeCell ref="AD35:AF35"/>
    <mergeCell ref="AG35:AI35"/>
    <mergeCell ref="AJ35:AM35"/>
    <mergeCell ref="B35:D35"/>
    <mergeCell ref="E35:G35"/>
    <mergeCell ref="I35:K35"/>
    <mergeCell ref="L35:N35"/>
    <mergeCell ref="O35:Q35"/>
    <mergeCell ref="R35:T35"/>
    <mergeCell ref="U34:W34"/>
    <mergeCell ref="X34:Z34"/>
    <mergeCell ref="AA34:AC34"/>
    <mergeCell ref="AD34:AF34"/>
    <mergeCell ref="AG34:AI34"/>
    <mergeCell ref="AJ34:AM34"/>
    <mergeCell ref="B34:D34"/>
    <mergeCell ref="E34:G34"/>
    <mergeCell ref="I34:K34"/>
    <mergeCell ref="L34:N34"/>
    <mergeCell ref="O34:Q34"/>
    <mergeCell ref="R34:T34"/>
    <mergeCell ref="U33:W33"/>
    <mergeCell ref="X33:Z33"/>
    <mergeCell ref="AA33:AC33"/>
    <mergeCell ref="AD33:AF33"/>
    <mergeCell ref="AG33:AI33"/>
    <mergeCell ref="AJ33:AM33"/>
    <mergeCell ref="B33:D33"/>
    <mergeCell ref="E33:G33"/>
    <mergeCell ref="I33:K33"/>
    <mergeCell ref="L33:N33"/>
    <mergeCell ref="O33:Q33"/>
    <mergeCell ref="R33:T33"/>
    <mergeCell ref="U32:W32"/>
    <mergeCell ref="X32:Z32"/>
    <mergeCell ref="AA32:AC32"/>
    <mergeCell ref="AD32:AF32"/>
    <mergeCell ref="AG32:AI32"/>
    <mergeCell ref="AJ32:AM32"/>
    <mergeCell ref="B32:D32"/>
    <mergeCell ref="E32:G32"/>
    <mergeCell ref="I32:K32"/>
    <mergeCell ref="L32:N32"/>
    <mergeCell ref="O32:Q32"/>
    <mergeCell ref="R32:T32"/>
    <mergeCell ref="U31:W31"/>
    <mergeCell ref="X31:Z31"/>
    <mergeCell ref="AA31:AC31"/>
    <mergeCell ref="AD31:AF31"/>
    <mergeCell ref="AG31:AI31"/>
    <mergeCell ref="AJ31:AM31"/>
    <mergeCell ref="B31:D31"/>
    <mergeCell ref="E31:G31"/>
    <mergeCell ref="I31:K31"/>
    <mergeCell ref="L31:N31"/>
    <mergeCell ref="O31:Q31"/>
    <mergeCell ref="R31:T31"/>
    <mergeCell ref="U30:W30"/>
    <mergeCell ref="X30:Z30"/>
    <mergeCell ref="AA30:AC30"/>
    <mergeCell ref="AD30:AF30"/>
    <mergeCell ref="AG30:AI30"/>
    <mergeCell ref="AJ30:AM30"/>
    <mergeCell ref="B30:D30"/>
    <mergeCell ref="E30:G30"/>
    <mergeCell ref="I30:K30"/>
    <mergeCell ref="L30:N30"/>
    <mergeCell ref="O30:Q30"/>
    <mergeCell ref="R30:T30"/>
    <mergeCell ref="U29:W29"/>
    <mergeCell ref="X29:Z29"/>
    <mergeCell ref="AA29:AC29"/>
    <mergeCell ref="AD29:AF29"/>
    <mergeCell ref="AG29:AI29"/>
    <mergeCell ref="AJ29:AM29"/>
    <mergeCell ref="B29:D29"/>
    <mergeCell ref="E29:G29"/>
    <mergeCell ref="I29:K29"/>
    <mergeCell ref="L29:N29"/>
    <mergeCell ref="O29:Q29"/>
    <mergeCell ref="R29:T29"/>
    <mergeCell ref="U28:W28"/>
    <mergeCell ref="X28:Z28"/>
    <mergeCell ref="AA28:AC28"/>
    <mergeCell ref="AD28:AF28"/>
    <mergeCell ref="AG28:AI28"/>
    <mergeCell ref="AJ28:AM28"/>
    <mergeCell ref="B28:D28"/>
    <mergeCell ref="E28:G28"/>
    <mergeCell ref="I28:K28"/>
    <mergeCell ref="L28:N28"/>
    <mergeCell ref="O28:Q28"/>
    <mergeCell ref="R28:T28"/>
    <mergeCell ref="U27:W27"/>
    <mergeCell ref="X27:Z27"/>
    <mergeCell ref="AA27:AC27"/>
    <mergeCell ref="AD27:AF27"/>
    <mergeCell ref="AG27:AI27"/>
    <mergeCell ref="AJ27:AM27"/>
    <mergeCell ref="B27:D27"/>
    <mergeCell ref="E27:G27"/>
    <mergeCell ref="I27:K27"/>
    <mergeCell ref="L27:N27"/>
    <mergeCell ref="O27:Q27"/>
    <mergeCell ref="R27:T27"/>
    <mergeCell ref="U26:W26"/>
    <mergeCell ref="X26:Z26"/>
    <mergeCell ref="AA26:AC26"/>
    <mergeCell ref="AD26:AF26"/>
    <mergeCell ref="AG26:AI26"/>
    <mergeCell ref="AJ26:AM26"/>
    <mergeCell ref="B26:D26"/>
    <mergeCell ref="E26:G26"/>
    <mergeCell ref="I26:K26"/>
    <mergeCell ref="L26:N26"/>
    <mergeCell ref="O26:Q26"/>
    <mergeCell ref="R26:T26"/>
    <mergeCell ref="U25:W25"/>
    <mergeCell ref="X25:Z25"/>
    <mergeCell ref="AA25:AC25"/>
    <mergeCell ref="AD25:AF25"/>
    <mergeCell ref="AG25:AI25"/>
    <mergeCell ref="AJ25:AM25"/>
    <mergeCell ref="B25:D25"/>
    <mergeCell ref="E25:G25"/>
    <mergeCell ref="I25:K25"/>
    <mergeCell ref="L25:N25"/>
    <mergeCell ref="O25:Q25"/>
    <mergeCell ref="R25:T25"/>
    <mergeCell ref="U24:W24"/>
    <mergeCell ref="X24:Z24"/>
    <mergeCell ref="AA24:AC24"/>
    <mergeCell ref="AD24:AF24"/>
    <mergeCell ref="AG24:AI24"/>
    <mergeCell ref="AJ24:AM24"/>
    <mergeCell ref="B24:D24"/>
    <mergeCell ref="E24:G24"/>
    <mergeCell ref="I24:K24"/>
    <mergeCell ref="L24:N24"/>
    <mergeCell ref="O24:Q24"/>
    <mergeCell ref="R24:T24"/>
    <mergeCell ref="U23:W23"/>
    <mergeCell ref="X23:Z23"/>
    <mergeCell ref="AA23:AC23"/>
    <mergeCell ref="AD23:AF23"/>
    <mergeCell ref="AG23:AI23"/>
    <mergeCell ref="AJ23:AM23"/>
    <mergeCell ref="B23:D23"/>
    <mergeCell ref="E23:G23"/>
    <mergeCell ref="I23:K23"/>
    <mergeCell ref="L23:N23"/>
    <mergeCell ref="O23:Q23"/>
    <mergeCell ref="R23:T23"/>
    <mergeCell ref="U22:W22"/>
    <mergeCell ref="X22:Z22"/>
    <mergeCell ref="AA22:AC22"/>
    <mergeCell ref="AD22:AF22"/>
    <mergeCell ref="AG22:AI22"/>
    <mergeCell ref="AJ22:AM22"/>
    <mergeCell ref="B22:D22"/>
    <mergeCell ref="E22:G22"/>
    <mergeCell ref="I22:K22"/>
    <mergeCell ref="L22:N22"/>
    <mergeCell ref="O22:Q22"/>
    <mergeCell ref="R22:T22"/>
    <mergeCell ref="U21:W21"/>
    <mergeCell ref="X21:Z21"/>
    <mergeCell ref="AA21:AC21"/>
    <mergeCell ref="AD21:AF21"/>
    <mergeCell ref="AG21:AI21"/>
    <mergeCell ref="AJ21:AM21"/>
    <mergeCell ref="B21:D21"/>
    <mergeCell ref="E21:G21"/>
    <mergeCell ref="I21:K21"/>
    <mergeCell ref="L21:N21"/>
    <mergeCell ref="O21:Q21"/>
    <mergeCell ref="R21:T21"/>
    <mergeCell ref="U20:W20"/>
    <mergeCell ref="X20:Z20"/>
    <mergeCell ref="AA20:AC20"/>
    <mergeCell ref="AD20:AF20"/>
    <mergeCell ref="AG20:AI20"/>
    <mergeCell ref="AJ20:AM20"/>
    <mergeCell ref="B20:D20"/>
    <mergeCell ref="E20:G20"/>
    <mergeCell ref="I20:K20"/>
    <mergeCell ref="L20:N20"/>
    <mergeCell ref="O20:Q20"/>
    <mergeCell ref="R20:T20"/>
    <mergeCell ref="U19:W19"/>
    <mergeCell ref="X19:Z19"/>
    <mergeCell ref="AA19:AC19"/>
    <mergeCell ref="AD19:AF19"/>
    <mergeCell ref="AG19:AI19"/>
    <mergeCell ref="AJ19:AM19"/>
    <mergeCell ref="B19:D19"/>
    <mergeCell ref="E19:G19"/>
    <mergeCell ref="I19:K19"/>
    <mergeCell ref="L19:N19"/>
    <mergeCell ref="O19:Q19"/>
    <mergeCell ref="R19:T19"/>
    <mergeCell ref="U18:W18"/>
    <mergeCell ref="X18:Z18"/>
    <mergeCell ref="AA18:AC18"/>
    <mergeCell ref="AD18:AF18"/>
    <mergeCell ref="AG18:AI18"/>
    <mergeCell ref="AJ18:AM18"/>
    <mergeCell ref="B18:D18"/>
    <mergeCell ref="E18:G18"/>
    <mergeCell ref="I18:K18"/>
    <mergeCell ref="L18:N18"/>
    <mergeCell ref="O18:Q18"/>
    <mergeCell ref="R18:T18"/>
    <mergeCell ref="U17:W17"/>
    <mergeCell ref="X17:Z17"/>
    <mergeCell ref="AA17:AC17"/>
    <mergeCell ref="AD17:AF17"/>
    <mergeCell ref="AG17:AI17"/>
    <mergeCell ref="AJ17:AM17"/>
    <mergeCell ref="B17:D17"/>
    <mergeCell ref="E17:G17"/>
    <mergeCell ref="I17:K17"/>
    <mergeCell ref="L17:N17"/>
    <mergeCell ref="O17:Q17"/>
    <mergeCell ref="R17:T17"/>
    <mergeCell ref="U16:W16"/>
    <mergeCell ref="X16:Z16"/>
    <mergeCell ref="AA16:AC16"/>
    <mergeCell ref="AD16:AF16"/>
    <mergeCell ref="AG16:AI16"/>
    <mergeCell ref="AJ16:AM16"/>
    <mergeCell ref="B16:D16"/>
    <mergeCell ref="E16:G16"/>
    <mergeCell ref="I16:K16"/>
    <mergeCell ref="L16:N16"/>
    <mergeCell ref="O16:Q16"/>
    <mergeCell ref="R16:T16"/>
    <mergeCell ref="U15:W15"/>
    <mergeCell ref="X15:Z15"/>
    <mergeCell ref="AA15:AC15"/>
    <mergeCell ref="AD15:AF15"/>
    <mergeCell ref="AG15:AI15"/>
    <mergeCell ref="AJ15:AM15"/>
    <mergeCell ref="B15:D15"/>
    <mergeCell ref="E15:G15"/>
    <mergeCell ref="I15:K15"/>
    <mergeCell ref="L15:N15"/>
    <mergeCell ref="O15:Q15"/>
    <mergeCell ref="R15:T15"/>
    <mergeCell ref="U14:W14"/>
    <mergeCell ref="X14:Z14"/>
    <mergeCell ref="AA14:AC14"/>
    <mergeCell ref="AD14:AF14"/>
    <mergeCell ref="AG14:AI14"/>
    <mergeCell ref="AJ14:AM14"/>
    <mergeCell ref="B14:D14"/>
    <mergeCell ref="E14:G14"/>
    <mergeCell ref="I14:K14"/>
    <mergeCell ref="L14:N14"/>
    <mergeCell ref="O14:Q14"/>
    <mergeCell ref="R14:T14"/>
    <mergeCell ref="U13:W13"/>
    <mergeCell ref="X13:Z13"/>
    <mergeCell ref="AA13:AC13"/>
    <mergeCell ref="AD13:AF13"/>
    <mergeCell ref="AG13:AI13"/>
    <mergeCell ref="AJ13:AM13"/>
    <mergeCell ref="B13:D13"/>
    <mergeCell ref="E13:G13"/>
    <mergeCell ref="I13:K13"/>
    <mergeCell ref="L13:N13"/>
    <mergeCell ref="O13:Q13"/>
    <mergeCell ref="R13:T13"/>
    <mergeCell ref="U12:W12"/>
    <mergeCell ref="X12:Z12"/>
    <mergeCell ref="AA12:AC12"/>
    <mergeCell ref="AD12:AF12"/>
    <mergeCell ref="AG12:AI12"/>
    <mergeCell ref="AJ12:AM12"/>
    <mergeCell ref="B12:D12"/>
    <mergeCell ref="E12:G12"/>
    <mergeCell ref="I12:K12"/>
    <mergeCell ref="L12:N12"/>
    <mergeCell ref="O12:Q12"/>
    <mergeCell ref="R12:T12"/>
    <mergeCell ref="U11:W11"/>
    <mergeCell ref="X11:Z11"/>
    <mergeCell ref="AA11:AC11"/>
    <mergeCell ref="AD11:AF11"/>
    <mergeCell ref="AG11:AI11"/>
    <mergeCell ref="AJ11:AM11"/>
    <mergeCell ref="B11:D11"/>
    <mergeCell ref="E11:G11"/>
    <mergeCell ref="I11:K11"/>
    <mergeCell ref="L11:N11"/>
    <mergeCell ref="O11:Q11"/>
    <mergeCell ref="R11:T11"/>
    <mergeCell ref="U10:W10"/>
    <mergeCell ref="X10:Z10"/>
    <mergeCell ref="AA10:AC10"/>
    <mergeCell ref="AD10:AF10"/>
    <mergeCell ref="AG10:AI10"/>
    <mergeCell ref="AJ10:AM10"/>
    <mergeCell ref="B10:D10"/>
    <mergeCell ref="E10:G10"/>
    <mergeCell ref="I10:K10"/>
    <mergeCell ref="L10:N10"/>
    <mergeCell ref="O10:Q10"/>
    <mergeCell ref="R10:T10"/>
    <mergeCell ref="U9:W9"/>
    <mergeCell ref="X9:Z9"/>
    <mergeCell ref="AA9:AC9"/>
    <mergeCell ref="AD9:AF9"/>
    <mergeCell ref="AG9:AI9"/>
    <mergeCell ref="AJ9:AM9"/>
    <mergeCell ref="B9:D9"/>
    <mergeCell ref="E9:G9"/>
    <mergeCell ref="I9:K9"/>
    <mergeCell ref="L9:N9"/>
    <mergeCell ref="O9:Q9"/>
    <mergeCell ref="R9:T9"/>
    <mergeCell ref="A5:A6"/>
    <mergeCell ref="B5:O6"/>
    <mergeCell ref="S5:Y6"/>
    <mergeCell ref="AH5:AM5"/>
    <mergeCell ref="B8:D8"/>
    <mergeCell ref="E8:K8"/>
    <mergeCell ref="L8:N8"/>
    <mergeCell ref="O8:Q8"/>
    <mergeCell ref="R8:T8"/>
    <mergeCell ref="U8:W8"/>
    <mergeCell ref="P3:R3"/>
    <mergeCell ref="X3:Y3"/>
    <mergeCell ref="Z3:AC3"/>
    <mergeCell ref="AD3:AH3"/>
    <mergeCell ref="AJ3:AM3"/>
    <mergeCell ref="B4:O4"/>
    <mergeCell ref="P4:R6"/>
    <mergeCell ref="S4:Y4"/>
    <mergeCell ref="AG45:AJ47"/>
    <mergeCell ref="AK45:AM47"/>
    <mergeCell ref="Z1:AB2"/>
    <mergeCell ref="AC1:AM1"/>
    <mergeCell ref="AC2:AM2"/>
    <mergeCell ref="X8:Z8"/>
    <mergeCell ref="AA8:AC8"/>
    <mergeCell ref="AD8:AF8"/>
    <mergeCell ref="AG8:AI8"/>
    <mergeCell ref="AJ8:AM8"/>
  </mergeCells>
  <conditionalFormatting sqref="AA10:AC39 U9:Z39 AA9:AN9 I9:O39 A9:B34 E9:H36 B35:B39 E37:G39 AD10:AN34">
    <cfRule type="expression" priority="1" dxfId="15" stopIfTrue="1">
      <formula>MONTH($A9)&lt;&gt;MONTH($A$9)</formula>
    </cfRule>
    <cfRule type="expression" priority="2" dxfId="16" stopIfTrue="1">
      <formula>COUNTIF($AP$11:$AP$29,$A9)=1</formula>
    </cfRule>
    <cfRule type="expression" priority="3" dxfId="16" stopIfTrue="1">
      <formula>WEEKDAY($A9)=1</formula>
    </cfRule>
  </conditionalFormatting>
  <conditionalFormatting sqref="AD35:AN39 H37:H39 A35:A39 R9:R39">
    <cfRule type="expression" priority="4" dxfId="17" stopIfTrue="1">
      <formula>MONTH($A9)&lt;&gt;MONTH($A$9)</formula>
    </cfRule>
    <cfRule type="expression" priority="5" dxfId="16" stopIfTrue="1">
      <formula>COUNTIF($AP$11:$AP$29,$A9)=1</formula>
    </cfRule>
    <cfRule type="expression" priority="6" dxfId="16" stopIfTrue="1">
      <formula>WEEKDAY($A9)=1</formula>
    </cfRule>
  </conditionalFormatting>
  <dataValidations count="2">
    <dataValidation type="list" allowBlank="1" showInputMessage="1" showErrorMessage="1" sqref="S5:Y6">
      <formula1>"青山,相模原"</formula1>
    </dataValidation>
    <dataValidation type="list" allowBlank="1" showInputMessage="1" showErrorMessage="1" sqref="O9:Q39">
      <formula1>"年休,休み(業務都合),休み(自己都合),特休,看護,介護"</formula1>
    </dataValidation>
  </dataValidations>
  <printOptions/>
  <pageMargins left="0.2755905511811024" right="0.1968503937007874" top="0.1968503937007874" bottom="0.1968503937007874" header="0.2362204724409449" footer="0.1968503937007874"/>
  <pageSetup fitToHeight="0" fitToWidth="0" horizontalDpi="300" verticalDpi="300" orientation="portrait" paperSize="8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青山学院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j90109</dc:creator>
  <cp:keywords/>
  <dc:description/>
  <cp:lastModifiedBy>石澤　祐輝　　</cp:lastModifiedBy>
  <cp:lastPrinted>2024-06-18T01:59:08Z</cp:lastPrinted>
  <dcterms:created xsi:type="dcterms:W3CDTF">2003-03-28T23:51:51Z</dcterms:created>
  <dcterms:modified xsi:type="dcterms:W3CDTF">2024-06-27T06:01:57Z</dcterms:modified>
  <cp:category/>
  <cp:version/>
  <cp:contentType/>
  <cp:contentStatus/>
</cp:coreProperties>
</file>